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7" activeTab="0"/>
  </bookViews>
  <sheets>
    <sheet name="матрица" sheetId="1" r:id="rId1"/>
    <sheet name="сводны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<sst xmlns="http://schemas.openxmlformats.org/spreadsheetml/2006/main" count="202" uniqueCount="165">
  <si>
    <t>Результаты диагностической работы</t>
  </si>
  <si>
    <t>№ вар</t>
  </si>
  <si>
    <t>B1</t>
  </si>
  <si>
    <t>B2</t>
  </si>
  <si>
    <t>B3</t>
  </si>
  <si>
    <t>%b</t>
  </si>
  <si>
    <t>%p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</si>
  <si>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</si>
  <si>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</si>
  <si>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</si>
  <si>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</si>
  <si>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</si>
  <si>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</si>
  <si>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</si>
  <si>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</si>
  <si>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</si>
  <si>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</si>
  <si>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</si>
  <si>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</si>
  <si>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</si>
  <si>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</si>
  <si>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</si>
  <si>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</si>
  <si>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</si>
  <si>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</si>
  <si>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</si>
  <si>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</si>
  <si>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</si>
  <si>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</si>
  <si>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</si>
  <si>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</si>
  <si>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</si>
  <si>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>% об</t>
  </si>
  <si>
    <t xml:space="preserve">Всего </t>
  </si>
  <si>
    <t xml:space="preserve">уровень обученности </t>
  </si>
  <si>
    <t xml:space="preserve">менее 45% </t>
  </si>
  <si>
    <t xml:space="preserve">от 70% до 100% </t>
  </si>
  <si>
    <t xml:space="preserve">от 45% до 69% </t>
  </si>
  <si>
    <t>45&lt;69%</t>
  </si>
  <si>
    <t>70&lt;100%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</si>
  <si>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</si>
  <si>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</si>
  <si>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</si>
  <si>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</si>
  <si>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</si>
  <si>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Кср</t>
  </si>
  <si>
    <t>Кб</t>
  </si>
  <si>
    <t>Кп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</si>
  <si>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</si>
  <si>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</si>
  <si>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</si>
  <si>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</si>
  <si>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</si>
  <si>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</si>
  <si>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</si>
  <si>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</si>
  <si>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</si>
  <si>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</si>
  <si>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</si>
  <si>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</si>
  <si>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</si>
  <si>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</si>
  <si>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</si>
  <si>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</si>
  <si>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>ожидаемые результаты</t>
  </si>
  <si>
    <t>выше базового уровня</t>
  </si>
  <si>
    <t>базовый уровень</t>
  </si>
  <si>
    <t>ниже базового уровня</t>
  </si>
  <si>
    <t>число учащихся по списку</t>
  </si>
  <si>
    <t xml:space="preserve">человек </t>
  </si>
  <si>
    <t>дата проведения</t>
  </si>
  <si>
    <t>Эксперты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</si>
  <si>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</si>
  <si>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</si>
  <si>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</si>
  <si>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Учебник</t>
  </si>
  <si>
    <t>Последний год прохождения курсов по предмету</t>
  </si>
  <si>
    <t>Уровень изучения предмета (базовый (А), профильный (В), углубленный (С))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</si>
  <si>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</si>
  <si>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</si>
  <si>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</si>
  <si>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</si>
  <si>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</si>
  <si>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</si>
  <si>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</si>
  <si>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</si>
  <si>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</si>
  <si>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</si>
  <si>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</si>
  <si>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</si>
  <si>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</si>
  <si>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</si>
  <si>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</si>
  <si>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</si>
  <si>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</si>
  <si>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</si>
  <si>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</si>
  <si>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</si>
  <si>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</si>
  <si>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</si>
  <si>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</si>
  <si>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</si>
  <si>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</si>
  <si>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</si>
  <si>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</si>
  <si>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</si>
  <si>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</si>
  <si>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</si>
  <si>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</si>
  <si>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</si>
  <si>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</si>
  <si>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</si>
  <si>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</si>
  <si>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</si>
  <si>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</si>
  <si>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</si>
  <si>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</si>
  <si>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</si>
  <si>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</si>
  <si>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</si>
  <si>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</si>
  <si>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</si>
  <si>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</si>
  <si>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</si>
  <si>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</si>
  <si>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</si>
  <si>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</si>
  <si>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</si>
  <si>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</si>
  <si>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</si>
  <si>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</si>
  <si>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</si>
  <si>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</si>
  <si>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</si>
  <si>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</si>
  <si>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</si>
  <si>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</si>
  <si>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</si>
  <si>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Общ</t>
  </si>
  <si>
    <t>Текст: тема текста</t>
  </si>
  <si>
    <t>Текст: основная мысль текста</t>
  </si>
  <si>
    <t>Текст: понимание текста</t>
  </si>
  <si>
    <t>Лексика: значение слова</t>
  </si>
  <si>
    <t>Текст: анализ текста</t>
  </si>
  <si>
    <t>Текст: средства выразительности</t>
  </si>
  <si>
    <t>Фонетика. Звуки речи</t>
  </si>
  <si>
    <t>Морфемика: словообразование</t>
  </si>
  <si>
    <t>Орфография: употребление Ь и Ъ</t>
  </si>
  <si>
    <t>Орфография: правописание корней</t>
  </si>
  <si>
    <t>Орфография: правописание Н и НН</t>
  </si>
  <si>
    <t>Орфография: слитное, дефисное, раздельное</t>
  </si>
  <si>
    <t>Орфография: правописание приставок</t>
  </si>
  <si>
    <t>Морфология: морфологический анализ</t>
  </si>
  <si>
    <t>Текст: последовательность предложений, композиция.</t>
  </si>
  <si>
    <t>Морфология</t>
  </si>
  <si>
    <t>Октябрьский район г. Новосибирска</t>
  </si>
  <si>
    <t>Негосударственное образовательное учреждение средняя общеобразовательная школа ``Таланъ``</t>
  </si>
  <si>
    <t>Русский язык</t>
  </si>
  <si>
    <t>Палюнина Оксана Валентиновна</t>
  </si>
  <si>
    <t>Толкачёва Татьяна Михайловна</t>
  </si>
  <si>
    <t>от 21 до 30 лет</t>
  </si>
  <si>
    <t>высшая</t>
  </si>
  <si>
    <t>Не определено</t>
  </si>
  <si>
    <t>2004 года</t>
  </si>
  <si>
    <t>Базовый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</si>
</sst>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9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62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9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3" xfId="0" applyFont="1" applyBorder="1" applyAlignment="1">
      <alignment vertical="top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33" borderId="20" xfId="0" applyFill="1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/>
    </xf>
    <xf numFmtId="0" fontId="0" fillId="33" borderId="22" xfId="0" applyFill="1" applyBorder="1" applyAlignment="1">
      <alignment vertical="top" wrapText="1"/>
    </xf>
    <xf numFmtId="0" fontId="2" fillId="33" borderId="22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16" fontId="0" fillId="0" borderId="0" xfId="0" applyNumberFormat="1" applyAlignment="1">
      <alignment vertical="top" wrapText="1"/>
    </xf>
    <xf numFmtId="0" fontId="0" fillId="36" borderId="23" xfId="0" applyFill="1" applyBorder="1" applyAlignment="1">
      <alignment vertical="top" wrapText="1"/>
    </xf>
    <xf numFmtId="10" fontId="0" fillId="36" borderId="20" xfId="0" applyNumberFormat="1" applyFill="1" applyBorder="1" applyAlignment="1">
      <alignment vertical="top" wrapText="1"/>
    </xf>
    <xf numFmtId="0" fontId="0" fillId="36" borderId="21" xfId="0" applyFill="1" applyBorder="1" applyAlignment="1">
      <alignment vertical="top" wrapText="1"/>
    </xf>
    <xf numFmtId="10" fontId="0" fillId="36" borderId="0" xfId="0" applyNumberFormat="1" applyFill="1" applyAlignment="1">
      <alignment vertical="top" wrapText="1"/>
    </xf>
    <xf numFmtId="0" fontId="0" fillId="36" borderId="22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 wrapText="1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24" xfId="0" applyFill="1" applyBorder="1" applyAlignment="1">
      <alignment vertical="top"/>
    </xf>
    <xf numFmtId="0" fontId="0" fillId="0" borderId="25" xfId="0" applyFill="1" applyBorder="1" applyAlignment="1">
      <alignment vertical="top" wrapText="1"/>
    </xf>
    <xf numFmtId="0" fontId="1" fillId="0" borderId="23" xfId="0" applyFont="1" applyBorder="1" applyAlignment="1">
      <alignment vertical="top"/>
    </xf>
    <xf numFmtId="0" fontId="8" fillId="33" borderId="20" xfId="0" applyFont="1" applyFill="1" applyBorder="1" applyAlignment="1">
      <alignment vertical="top" wrapText="1"/>
    </xf>
    <xf numFmtId="0" fontId="1" fillId="0" borderId="26" xfId="0" applyFont="1" applyBorder="1" applyAlignment="1">
      <alignment vertical="top"/>
    </xf>
    <xf numFmtId="0" fontId="0" fillId="0" borderId="22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7" xfId="0" applyFont="1" applyFill="1" applyBorder="1" applyAlignment="1">
      <alignment horizontal="center" vertical="top"/>
    </xf>
    <xf numFmtId="10" fontId="6" fillId="0" borderId="27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top"/>
    </xf>
    <xf numFmtId="0" fontId="0" fillId="0" borderId="29" xfId="0" applyBorder="1" applyAlignment="1">
      <alignment vertical="top" wrapText="1"/>
    </xf>
    <xf numFmtId="0" fontId="1" fillId="34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3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35" borderId="23" xfId="0" applyNumberFormat="1" applyFill="1" applyBorder="1" applyAlignment="1">
      <alignment vertical="top" wrapText="1"/>
    </xf>
    <xf numFmtId="168" fontId="2" fillId="33" borderId="31" xfId="0" applyNumberFormat="1" applyFont="1" applyFill="1" applyBorder="1" applyAlignment="1">
      <alignment vertical="top" wrapText="1"/>
    </xf>
    <xf numFmtId="168" fontId="2" fillId="35" borderId="26" xfId="0" applyNumberFormat="1" applyFont="1" applyFill="1" applyBorder="1" applyAlignment="1">
      <alignment vertical="top" wrapText="1"/>
    </xf>
    <xf numFmtId="2" fontId="8" fillId="33" borderId="20" xfId="0" applyNumberFormat="1" applyFont="1" applyFill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top"/>
      <protection locked="0"/>
    </xf>
    <xf numFmtId="0" fontId="6" fillId="35" borderId="24" xfId="0" applyFont="1" applyFill="1" applyBorder="1" applyAlignment="1" applyProtection="1">
      <alignment horizontal="center" vertical="top"/>
      <protection locked="0"/>
    </xf>
    <xf numFmtId="0" fontId="6" fillId="35" borderId="23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5" fillId="0" borderId="27" xfId="0" applyFont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10" fontId="6" fillId="0" borderId="33" xfId="0" applyNumberFormat="1" applyFont="1" applyFill="1" applyBorder="1" applyAlignment="1">
      <alignment horizontal="center" vertical="top"/>
    </xf>
    <xf numFmtId="10" fontId="6" fillId="0" borderId="34" xfId="0" applyNumberFormat="1" applyFont="1" applyFill="1" applyBorder="1" applyAlignment="1">
      <alignment horizontal="center" vertical="top"/>
    </xf>
    <xf numFmtId="10" fontId="6" fillId="0" borderId="35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6" fillId="0" borderId="20" xfId="0" applyFont="1" applyFill="1" applyBorder="1" applyAlignment="1">
      <alignment vertical="top"/>
    </xf>
    <xf numFmtId="0" fontId="0" fillId="35" borderId="14" xfId="0" applyFill="1" applyBorder="1" applyAlignment="1">
      <alignment horizontal="center" vertical="top" wrapText="1"/>
    </xf>
    <xf numFmtId="0" fontId="0" fillId="35" borderId="15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35" borderId="3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35" borderId="30" xfId="0" applyFont="1" applyFill="1" applyBorder="1" applyAlignment="1">
      <alignment vertical="top" wrapText="1"/>
    </xf>
    <xf numFmtId="0" fontId="6" fillId="38" borderId="30" xfId="0" applyFont="1" applyFill="1" applyBorder="1" applyAlignment="1" applyProtection="1">
      <alignment horizontal="left" vertical="top"/>
      <protection locked="0"/>
    </xf>
    <xf numFmtId="0" fontId="0" fillId="35" borderId="30" xfId="0" applyFill="1" applyBorder="1" applyAlignment="1" applyProtection="1">
      <alignment vertical="top"/>
      <protection locked="0"/>
    </xf>
    <xf numFmtId="0" fontId="0" fillId="35" borderId="30" xfId="0" applyFill="1" applyBorder="1" applyAlignment="1" applyProtection="1">
      <alignment vertical="top" wrapText="1"/>
      <protection locked="0"/>
    </xf>
    <xf numFmtId="0" fontId="6" fillId="35" borderId="27" xfId="0" applyFont="1" applyFill="1" applyBorder="1" applyAlignment="1">
      <alignment horizontal="center" vertical="top"/>
    </xf>
    <xf numFmtId="0" fontId="0" fillId="35" borderId="27" xfId="0" applyFill="1" applyBorder="1" applyAlignment="1">
      <alignment horizontal="center" vertical="top"/>
    </xf>
    <xf numFmtId="9" fontId="6" fillId="0" borderId="27" xfId="0" applyNumberFormat="1" applyFont="1" applyFill="1" applyBorder="1" applyAlignment="1">
      <alignment vertical="top"/>
    </xf>
    <xf numFmtId="0" fontId="6" fillId="35" borderId="3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35" borderId="30" xfId="0" applyFill="1" applyBorder="1" applyAlignment="1">
      <alignment vertical="top"/>
    </xf>
    <xf numFmtId="0" fontId="0" fillId="39" borderId="27" xfId="0" applyFill="1" applyBorder="1" applyAlignment="1">
      <alignment vertical="top" wrapText="1"/>
    </xf>
    <xf numFmtId="168" fontId="2" fillId="33" borderId="18" xfId="0" applyNumberFormat="1" applyFont="1" applyFill="1" applyBorder="1" applyAlignment="1">
      <alignment vertical="top" wrapText="1"/>
    </xf>
    <xf numFmtId="1" fontId="0" fillId="33" borderId="18" xfId="0" applyNumberFormat="1" applyFill="1" applyBorder="1" applyAlignment="1">
      <alignment vertical="top" wrapText="1"/>
    </xf>
    <xf numFmtId="1" fontId="0" fillId="34" borderId="37" xfId="0" applyNumberFormat="1" applyFill="1" applyBorder="1" applyAlignment="1">
      <alignment vertical="top" wrapText="1"/>
    </xf>
    <xf numFmtId="1" fontId="0" fillId="34" borderId="37" xfId="0" applyNumberFormat="1" applyFill="1" applyBorder="1" applyAlignment="1" applyProtection="1">
      <alignment vertical="top" wrapText="1"/>
      <protection locked="0"/>
    </xf>
    <xf numFmtId="1" fontId="0" fillId="34" borderId="38" xfId="0" applyNumberFormat="1" applyFill="1" applyBorder="1" applyAlignment="1">
      <alignment vertical="top" wrapText="1"/>
    </xf>
    <xf numFmtId="1" fontId="0" fillId="34" borderId="38" xfId="0" applyNumberFormat="1" applyFill="1" applyBorder="1" applyAlignment="1" applyProtection="1">
      <alignment vertical="top" wrapText="1"/>
      <protection locked="0"/>
    </xf>
    <xf numFmtId="0" fontId="0" fillId="35" borderId="13" xfId="0" applyFill="1" applyBorder="1" applyAlignment="1">
      <alignment horizontal="left" vertical="top" wrapText="1"/>
    </xf>
    <xf numFmtId="0" fontId="6" fillId="35" borderId="39" xfId="0" applyFont="1" applyFill="1" applyBorder="1" applyAlignment="1">
      <alignment horizontal="left" vertical="top"/>
    </xf>
    <xf numFmtId="9" fontId="6" fillId="0" borderId="27" xfId="0" applyNumberFormat="1" applyFont="1" applyBorder="1" applyAlignment="1">
      <alignment horizontal="center" vertical="top"/>
    </xf>
    <xf numFmtId="2" fontId="0" fillId="34" borderId="38" xfId="0" applyNumberFormat="1" applyFill="1" applyBorder="1" applyAlignment="1">
      <alignment vertical="top" wrapText="1"/>
    </xf>
    <xf numFmtId="2" fontId="0" fillId="34" borderId="37" xfId="0" applyNumberFormat="1" applyFill="1" applyBorder="1" applyAlignment="1">
      <alignment vertical="top" wrapText="1"/>
    </xf>
    <xf numFmtId="2" fontId="0" fillId="33" borderId="0" xfId="0" applyNumberFormat="1" applyFill="1" applyBorder="1" applyAlignment="1">
      <alignment vertical="top" wrapText="1"/>
    </xf>
    <xf numFmtId="2" fontId="0" fillId="33" borderId="22" xfId="0" applyNumberFormat="1" applyFill="1" applyBorder="1" applyAlignment="1">
      <alignment vertical="top" wrapText="1"/>
    </xf>
    <xf numFmtId="1" fontId="2" fillId="36" borderId="26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" fontId="6" fillId="0" borderId="27" xfId="0" applyNumberFormat="1" applyFont="1" applyFill="1" applyBorder="1" applyAlignment="1">
      <alignment horizontal="center" vertical="top"/>
    </xf>
    <xf numFmtId="0" fontId="1" fillId="35" borderId="0" xfId="0" applyFont="1" applyFill="1" applyBorder="1" applyAlignment="1">
      <alignment vertical="top"/>
    </xf>
    <xf numFmtId="0" fontId="2" fillId="36" borderId="40" xfId="0" applyFont="1" applyFill="1" applyBorder="1" applyAlignment="1">
      <alignment vertical="top" wrapText="1"/>
    </xf>
    <xf numFmtId="0" fontId="1" fillId="0" borderId="41" xfId="0" applyFont="1" applyBorder="1" applyAlignment="1">
      <alignment vertical="top"/>
    </xf>
    <xf numFmtId="0" fontId="0" fillId="0" borderId="31" xfId="0" applyBorder="1" applyAlignment="1">
      <alignment vertical="top" wrapText="1"/>
    </xf>
    <xf numFmtId="0" fontId="10" fillId="0" borderId="0" xfId="0" applyFont="1" applyBorder="1" applyAlignment="1">
      <alignment horizontal="justify" vertical="top" textRotation="90" wrapText="1"/>
    </xf>
    <xf numFmtId="0" fontId="10" fillId="0" borderId="0" xfId="0" applyFont="1" applyBorder="1" applyAlignment="1">
      <alignment horizontal="center" vertical="top" textRotation="90" wrapText="1"/>
    </xf>
    <xf numFmtId="0" fontId="10" fillId="0" borderId="0" xfId="0" applyFont="1" applyBorder="1" applyAlignment="1">
      <alignment vertical="top" textRotation="90" wrapText="1"/>
    </xf>
    <xf numFmtId="0" fontId="1" fillId="0" borderId="0" xfId="0" applyFont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0" fontId="8" fillId="33" borderId="25" xfId="0" applyFont="1" applyFill="1" applyBorder="1" applyAlignment="1">
      <alignment vertical="top" wrapText="1"/>
    </xf>
    <xf numFmtId="2" fontId="8" fillId="33" borderId="25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4" borderId="42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7" borderId="0" xfId="0" applyFill="1" applyBorder="1" applyAlignment="1">
      <alignment vertical="top"/>
    </xf>
    <xf numFmtId="0" fontId="0" fillId="37" borderId="0" xfId="0" applyFill="1" applyAlignment="1">
      <alignment vertical="top"/>
    </xf>
    <xf numFmtId="0" fontId="0" fillId="37" borderId="0" xfId="0" applyFill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10" fontId="6" fillId="0" borderId="27" xfId="0" applyNumberFormat="1" applyFont="1" applyFill="1" applyBorder="1" applyAlignment="1">
      <alignment horizontal="center" vertical="top"/>
    </xf>
    <xf numFmtId="10" fontId="6" fillId="0" borderId="44" xfId="0" applyNumberFormat="1" applyFont="1" applyFill="1" applyBorder="1" applyAlignment="1">
      <alignment horizontal="center" vertical="top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0" fillId="35" borderId="0" xfId="0" applyFill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0" fillId="35" borderId="13" xfId="0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6" fillId="0" borderId="27" xfId="0" applyFont="1" applyFill="1" applyBorder="1" applyAlignment="1">
      <alignment vertical="top"/>
    </xf>
    <xf numFmtId="0" fontId="6" fillId="0" borderId="4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14" fontId="0" fillId="35" borderId="30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21"/>
          <c:y val="0.04025"/>
          <c:w val="0.9602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диаграмма!$A$12</c:f>
              <c:strCache>
                <c:ptCount val="1"/>
                <c:pt idx="0">
                  <c:v>Общ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диаграмма!$D$12:$BA$12</c:f>
              <c:numCache/>
            </c:numRef>
          </c:val>
        </c:ser>
        <c:axId val="17013711"/>
        <c:axId val="18905672"/>
      </c:barChart>
      <c:catAx>
        <c:axId val="1701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05672"/>
        <c:crossesAt val="0"/>
        <c:auto val="1"/>
        <c:lblOffset val="100"/>
        <c:tickLblSkip val="1"/>
        <c:noMultiLvlLbl val="0"/>
      </c:catAx>
      <c:valAx>
        <c:axId val="1890567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3711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0075"/>
          <c:w val="0.028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142875</xdr:rowOff>
    </xdr:from>
    <xdr:to>
      <xdr:col>53</xdr:col>
      <xdr:colOff>314325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466725" y="5419725"/>
        <a:ext cx="15401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6.00390625" style="1" customWidth="1"/>
    <col min="3" max="13" width="4.375" style="1" customWidth="1"/>
    <col min="14" max="14" width="4.25390625" style="1" customWidth="1"/>
    <col min="15" max="38" width="4.375" style="1" customWidth="1"/>
    <col min="39" max="39" width="5.25390625" style="1" customWidth="1"/>
    <col min="40" max="43" width="4.375" style="1" customWidth="1"/>
    <col min="44" max="44" width="7.625" style="1" customWidth="1"/>
    <col min="45" max="45" width="9.25390625" style="1" customWidth="1"/>
    <col min="46" max="46" width="8.25390625" style="1" customWidth="1"/>
    <col min="47" max="47" width="8.625" style="1" customWidth="1"/>
    <col min="48" max="48" width="9.25390625" style="1" customWidth="1"/>
    <col min="49" max="49" width="9.00390625" style="1" customWidth="1"/>
    <col min="50" max="16384" width="9.125" style="1" customWidth="1"/>
  </cols>
  <sheetData>
    <row r="1" spans="2:29" s="3" customFormat="1" ht="12.75">
      <c r="B1" s="2"/>
      <c r="C1" s="2"/>
      <c r="D1" s="2" t="s">
        <v>0</v>
      </c>
      <c r="E1" s="2"/>
      <c r="F1" s="2"/>
      <c r="G1" s="2"/>
      <c r="I1" s="2"/>
      <c r="M1" s="2" t="s">
        <v>132</v>
      </c>
      <c r="O1" s="164" t="s">
        <v>163</v>
      </c>
      <c r="P1" s="164"/>
      <c r="Q1" s="54"/>
      <c r="T1" s="146" t="s">
        <v>133</v>
      </c>
      <c r="Y1" s="164" t="s">
        <v>164</v>
      </c>
      <c r="Z1" s="164"/>
      <c r="AA1" s="164"/>
      <c r="AB1" s="164"/>
      <c r="AC1" s="164"/>
    </row>
    <row r="2" spans="2:41" s="3" customFormat="1" ht="13.5" thickBot="1">
      <c r="B2" s="2"/>
      <c r="C2" s="22" t="s">
        <v>56</v>
      </c>
      <c r="D2" s="77"/>
      <c r="E2" s="77"/>
      <c r="F2" s="78">
        <v>943</v>
      </c>
      <c r="G2" s="79"/>
      <c r="H2" s="79"/>
      <c r="I2" s="2"/>
      <c r="K2" s="77" t="s">
        <v>57</v>
      </c>
      <c r="L2" s="22"/>
      <c r="M2" s="22"/>
      <c r="N2" s="162">
        <v>943028</v>
      </c>
      <c r="O2" s="162"/>
      <c r="P2" s="13"/>
      <c r="R2" s="160" t="s">
        <v>55</v>
      </c>
      <c r="S2" s="161"/>
      <c r="T2" s="163" t="s">
        <v>155</v>
      </c>
      <c r="U2" s="163"/>
      <c r="V2" s="163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9" ht="13.5" customHeight="1" thickBot="1">
      <c r="A3" s="22" t="s">
        <v>18</v>
      </c>
      <c r="B3" s="23"/>
      <c r="C3" s="165" t="s">
        <v>157</v>
      </c>
      <c r="D3" s="166"/>
      <c r="E3" s="167"/>
      <c r="F3" s="22" t="s">
        <v>19</v>
      </c>
      <c r="G3" s="23"/>
      <c r="H3" s="165">
        <v>6</v>
      </c>
      <c r="I3" s="167"/>
      <c r="K3" s="23" t="s">
        <v>20</v>
      </c>
      <c r="L3" s="165" t="s">
        <v>156</v>
      </c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7"/>
      <c r="AR3" s="159" t="s">
        <v>26</v>
      </c>
      <c r="AS3" s="159"/>
      <c r="AT3" s="159"/>
      <c r="AU3" s="159" t="s">
        <v>30</v>
      </c>
      <c r="AV3" s="159"/>
      <c r="AW3" s="159"/>
    </row>
    <row r="4" spans="1:49" ht="29.25" customHeight="1" thickBot="1">
      <c r="A4" s="22" t="s">
        <v>21</v>
      </c>
      <c r="B4" s="23"/>
      <c r="C4" s="23"/>
      <c r="D4" s="23"/>
      <c r="E4" s="23"/>
      <c r="F4" s="24" t="s">
        <v>22</v>
      </c>
      <c r="G4" s="18">
        <v>14</v>
      </c>
      <c r="H4" s="25" t="s">
        <v>23</v>
      </c>
      <c r="I4" s="18">
        <v>6</v>
      </c>
      <c r="K4" s="22" t="s">
        <v>24</v>
      </c>
      <c r="L4" s="23"/>
      <c r="M4" s="23"/>
      <c r="N4" s="23"/>
      <c r="O4" s="150">
        <v>14</v>
      </c>
      <c r="P4" s="22" t="s">
        <v>25</v>
      </c>
      <c r="Q4" s="23"/>
      <c r="R4" s="23"/>
      <c r="S4" s="23"/>
      <c r="T4" s="151">
        <v>6</v>
      </c>
      <c r="AH4" s="84"/>
      <c r="AI4" s="84"/>
      <c r="AJ4" s="84"/>
      <c r="AK4" s="84"/>
      <c r="AL4" s="84"/>
      <c r="AM4" s="84"/>
      <c r="AN4" s="84"/>
      <c r="AR4" s="29" t="s">
        <v>28</v>
      </c>
      <c r="AS4" s="27" t="s">
        <v>29</v>
      </c>
      <c r="AT4" s="8" t="s">
        <v>27</v>
      </c>
      <c r="AU4" s="8" t="s">
        <v>31</v>
      </c>
      <c r="AV4" s="8" t="s">
        <v>29</v>
      </c>
      <c r="AW4" s="4" t="s">
        <v>27</v>
      </c>
    </row>
    <row r="5" spans="1:49" ht="25.5">
      <c r="A5" s="1" t="s">
        <v>7</v>
      </c>
      <c r="B5" s="1" t="s">
        <v>79</v>
      </c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4">
        <v>14</v>
      </c>
      <c r="R5" s="1">
        <v>15</v>
      </c>
      <c r="S5" s="1">
        <v>16</v>
      </c>
      <c r="T5" s="4">
        <v>17</v>
      </c>
      <c r="U5" s="1">
        <v>18</v>
      </c>
      <c r="V5" s="4">
        <v>19</v>
      </c>
      <c r="W5" s="1">
        <v>20</v>
      </c>
      <c r="X5" s="4">
        <v>21</v>
      </c>
      <c r="Y5" s="1">
        <v>22</v>
      </c>
      <c r="Z5" s="4">
        <v>23</v>
      </c>
      <c r="AA5" s="1">
        <v>24</v>
      </c>
      <c r="AB5" s="4">
        <v>25</v>
      </c>
      <c r="AC5" s="1">
        <v>26</v>
      </c>
      <c r="AD5" s="4">
        <v>27</v>
      </c>
      <c r="AE5" s="1">
        <v>28</v>
      </c>
      <c r="AF5" s="4">
        <v>29</v>
      </c>
      <c r="AG5" s="4">
        <v>30</v>
      </c>
      <c r="AH5" s="1" t="s">
        <v>2</v>
      </c>
      <c r="AI5" s="1" t="s">
        <v>3</v>
      </c>
      <c r="AJ5" s="1" t="s">
        <v>4</v>
      </c>
      <c r="AK5" s="1" t="s">
        <v>50</v>
      </c>
      <c r="AL5" s="1" t="s">
        <v>51</v>
      </c>
      <c r="AM5" s="1" t="s">
        <v>58</v>
      </c>
      <c r="AN5" s="85" t="s">
        <v>59</v>
      </c>
      <c r="AO5" s="1" t="s">
        <v>60</v>
      </c>
      <c r="AP5" s="1" t="s">
        <v>61</v>
      </c>
      <c r="AQ5" s="1" t="s">
        <v>62</v>
      </c>
      <c r="AR5" s="48">
        <f>AS5+AT5</f>
        <v>20</v>
      </c>
      <c r="AS5" s="49">
        <f>O4</f>
        <v>14</v>
      </c>
      <c r="AT5" s="47">
        <f>T4</f>
        <v>6</v>
      </c>
      <c r="AU5" s="8" t="s">
        <v>32</v>
      </c>
      <c r="AV5" s="1" t="s">
        <v>5</v>
      </c>
      <c r="AW5" s="1" t="s">
        <v>6</v>
      </c>
    </row>
    <row r="6" spans="17:47" ht="12.75">
      <c r="Q6" s="4"/>
      <c r="T6" s="4"/>
      <c r="V6" s="8"/>
      <c r="X6" s="8"/>
      <c r="Z6" s="8"/>
      <c r="AB6" s="8"/>
      <c r="AD6" s="8"/>
      <c r="AF6" s="8"/>
      <c r="AG6" s="4"/>
      <c r="AN6" s="85"/>
      <c r="AR6" s="48"/>
      <c r="AS6" s="49"/>
      <c r="AT6" s="47"/>
      <c r="AU6" s="8"/>
    </row>
    <row r="7" spans="1:50" ht="13.5" thickBot="1">
      <c r="A7" s="26" t="s">
        <v>131</v>
      </c>
      <c r="B7" s="24"/>
      <c r="C7" s="24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/>
      <c r="AO7" s="9"/>
      <c r="AP7" s="9"/>
      <c r="AQ7" s="9"/>
      <c r="AR7" s="30"/>
      <c r="AS7" s="28"/>
      <c r="AT7" s="10"/>
      <c r="AU7" s="9"/>
      <c r="AV7" s="9"/>
      <c r="AW7" s="9"/>
      <c r="AX7" s="9"/>
    </row>
    <row r="8" spans="1:49" ht="12.75">
      <c r="A8" s="131"/>
      <c r="B8" s="131">
        <v>3</v>
      </c>
      <c r="C8" s="131">
        <v>1</v>
      </c>
      <c r="D8" s="1">
        <v>1</v>
      </c>
      <c r="E8" s="1">
        <v>0</v>
      </c>
      <c r="F8" s="1">
        <v>1</v>
      </c>
      <c r="G8" s="1">
        <v>0</v>
      </c>
      <c r="H8" s="1">
        <v>1</v>
      </c>
      <c r="I8" s="1">
        <v>1</v>
      </c>
      <c r="J8" s="1">
        <v>0</v>
      </c>
      <c r="K8" s="1">
        <v>1</v>
      </c>
      <c r="L8" s="1">
        <v>1</v>
      </c>
      <c r="M8" s="1">
        <v>1</v>
      </c>
      <c r="N8" s="1">
        <v>1</v>
      </c>
      <c r="O8" s="1">
        <v>0</v>
      </c>
      <c r="P8" s="1">
        <v>0</v>
      </c>
      <c r="Q8" s="1">
        <v>1</v>
      </c>
      <c r="AH8" s="1">
        <v>1</v>
      </c>
      <c r="AI8" s="1">
        <v>1</v>
      </c>
      <c r="AJ8" s="1">
        <v>1</v>
      </c>
      <c r="AK8" s="1">
        <v>0</v>
      </c>
      <c r="AL8" s="1">
        <v>1</v>
      </c>
      <c r="AM8" s="1">
        <v>1</v>
      </c>
      <c r="AR8" s="136">
        <v>14</v>
      </c>
      <c r="AS8" s="137">
        <v>9</v>
      </c>
      <c r="AT8" s="137">
        <v>5</v>
      </c>
      <c r="AU8" s="141">
        <v>70</v>
      </c>
      <c r="AV8" s="141">
        <v>64.2857131958008</v>
      </c>
      <c r="AW8" s="141">
        <v>83.3333358764648</v>
      </c>
    </row>
    <row r="9" spans="1:49" ht="12.75">
      <c r="A9" s="131"/>
      <c r="B9" s="131">
        <v>12</v>
      </c>
      <c r="C9" s="131">
        <v>1</v>
      </c>
      <c r="D9" s="1">
        <v>1</v>
      </c>
      <c r="E9" s="1">
        <v>1</v>
      </c>
      <c r="F9" s="1">
        <v>1</v>
      </c>
      <c r="G9" s="1">
        <v>0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0</v>
      </c>
      <c r="AH9" s="1">
        <v>0</v>
      </c>
      <c r="AI9" s="1">
        <v>1</v>
      </c>
      <c r="AJ9" s="1">
        <v>1</v>
      </c>
      <c r="AK9" s="1">
        <v>0</v>
      </c>
      <c r="AL9" s="1">
        <v>0</v>
      </c>
      <c r="AM9" s="1">
        <v>1</v>
      </c>
      <c r="AR9" s="134">
        <v>15</v>
      </c>
      <c r="AS9" s="135">
        <v>12</v>
      </c>
      <c r="AT9" s="135">
        <v>3</v>
      </c>
      <c r="AU9" s="142">
        <v>75</v>
      </c>
      <c r="AV9" s="142">
        <v>85.7142868041992</v>
      </c>
      <c r="AW9" s="142">
        <v>50</v>
      </c>
    </row>
    <row r="10" spans="1:49" ht="12.75">
      <c r="A10" s="131"/>
      <c r="B10" s="131">
        <v>13</v>
      </c>
      <c r="C10" s="131">
        <v>1</v>
      </c>
      <c r="D10" s="1">
        <v>1</v>
      </c>
      <c r="E10" s="1">
        <v>1</v>
      </c>
      <c r="F10" s="1">
        <v>1</v>
      </c>
      <c r="G10" s="1">
        <v>1</v>
      </c>
      <c r="H10" s="1">
        <v>0</v>
      </c>
      <c r="I10" s="1">
        <v>1</v>
      </c>
      <c r="J10" s="1">
        <v>0</v>
      </c>
      <c r="K10" s="1">
        <v>1</v>
      </c>
      <c r="L10" s="1">
        <v>1</v>
      </c>
      <c r="M10" s="1">
        <v>1</v>
      </c>
      <c r="N10" s="1">
        <v>1</v>
      </c>
      <c r="O10" s="1">
        <v>0</v>
      </c>
      <c r="P10" s="1">
        <v>1</v>
      </c>
      <c r="Q10" s="1">
        <v>1</v>
      </c>
      <c r="AH10" s="1">
        <v>0.333333343267441</v>
      </c>
      <c r="AI10" s="1">
        <v>1</v>
      </c>
      <c r="AJ10" s="1">
        <v>1</v>
      </c>
      <c r="AK10" s="1">
        <v>0</v>
      </c>
      <c r="AL10" s="1">
        <v>0</v>
      </c>
      <c r="AM10" s="1">
        <v>1</v>
      </c>
      <c r="AR10" s="134">
        <v>14.3333330154419</v>
      </c>
      <c r="AS10" s="135">
        <v>11</v>
      </c>
      <c r="AT10" s="135">
        <v>3.33333325386047</v>
      </c>
      <c r="AU10" s="142">
        <v>71.6666641235352</v>
      </c>
      <c r="AV10" s="142">
        <v>78.5714263916016</v>
      </c>
      <c r="AW10" s="142">
        <v>55.5555534362793</v>
      </c>
    </row>
    <row r="11" spans="1:49" ht="12.75">
      <c r="A11" s="131"/>
      <c r="B11" s="131"/>
      <c r="C11" s="131">
        <v>1</v>
      </c>
      <c r="AR11" s="134"/>
      <c r="AS11" s="135"/>
      <c r="AT11" s="135"/>
      <c r="AU11" s="142"/>
      <c r="AV11" s="142"/>
      <c r="AW11" s="142"/>
    </row>
    <row r="12" spans="1:49" ht="12.75">
      <c r="A12" s="131"/>
      <c r="B12" s="131"/>
      <c r="C12" s="131">
        <v>1</v>
      </c>
      <c r="AR12" s="134"/>
      <c r="AS12" s="135"/>
      <c r="AT12" s="135"/>
      <c r="AU12" s="142"/>
      <c r="AV12" s="142"/>
      <c r="AW12" s="142"/>
    </row>
    <row r="13" spans="1:49" ht="12.75">
      <c r="A13" s="131"/>
      <c r="B13" s="131"/>
      <c r="C13" s="131">
        <v>1</v>
      </c>
      <c r="AR13" s="134"/>
      <c r="AS13" s="135"/>
      <c r="AT13" s="135"/>
      <c r="AU13" s="142"/>
      <c r="AV13" s="142"/>
      <c r="AW13" s="142"/>
    </row>
    <row r="14" spans="1:49" ht="12.75">
      <c r="A14" s="131"/>
      <c r="B14" s="131"/>
      <c r="C14" s="131">
        <v>1</v>
      </c>
      <c r="AR14" s="134"/>
      <c r="AS14" s="135"/>
      <c r="AT14" s="135"/>
      <c r="AU14" s="142"/>
      <c r="AV14" s="142"/>
      <c r="AW14" s="142"/>
    </row>
    <row r="15" spans="1:49" ht="12.75">
      <c r="A15" s="131"/>
      <c r="B15" s="131"/>
      <c r="C15" s="131">
        <v>1</v>
      </c>
      <c r="AR15" s="134"/>
      <c r="AS15" s="135"/>
      <c r="AT15" s="135"/>
      <c r="AU15" s="142"/>
      <c r="AV15" s="142"/>
      <c r="AW15" s="142"/>
    </row>
    <row r="16" spans="1:49" ht="12.75">
      <c r="A16" s="131"/>
      <c r="B16" s="131"/>
      <c r="C16" s="131">
        <v>1</v>
      </c>
      <c r="AR16" s="134"/>
      <c r="AS16" s="135"/>
      <c r="AT16" s="135"/>
      <c r="AU16" s="142"/>
      <c r="AV16" s="142"/>
      <c r="AW16" s="142"/>
    </row>
    <row r="17" spans="1:49" ht="12.75">
      <c r="A17" s="131"/>
      <c r="B17" s="131"/>
      <c r="C17" s="131">
        <v>1</v>
      </c>
      <c r="AR17" s="134"/>
      <c r="AS17" s="135"/>
      <c r="AT17" s="135"/>
      <c r="AU17" s="142"/>
      <c r="AV17" s="142"/>
      <c r="AW17" s="142"/>
    </row>
    <row r="18" spans="1:49" ht="12.75">
      <c r="A18" s="131"/>
      <c r="B18" s="131"/>
      <c r="C18" s="131">
        <v>1</v>
      </c>
      <c r="AR18" s="134"/>
      <c r="AS18" s="135"/>
      <c r="AT18" s="135"/>
      <c r="AU18" s="142"/>
      <c r="AV18" s="142"/>
      <c r="AW18" s="142"/>
    </row>
    <row r="19" spans="1:49" ht="12.75">
      <c r="A19" s="131"/>
      <c r="B19" s="131"/>
      <c r="C19" s="131">
        <v>1</v>
      </c>
      <c r="AR19" s="134"/>
      <c r="AS19" s="135"/>
      <c r="AT19" s="135"/>
      <c r="AU19" s="142"/>
      <c r="AV19" s="142"/>
      <c r="AW19" s="142"/>
    </row>
    <row r="20" spans="1:49" ht="12.75">
      <c r="A20" s="131"/>
      <c r="B20" s="131"/>
      <c r="C20" s="131">
        <v>1</v>
      </c>
      <c r="AR20" s="134"/>
      <c r="AS20" s="135"/>
      <c r="AT20" s="135"/>
      <c r="AU20" s="142"/>
      <c r="AV20" s="142"/>
      <c r="AW20" s="142"/>
    </row>
    <row r="21" spans="1:49" ht="12.75">
      <c r="A21" s="131"/>
      <c r="B21" s="131"/>
      <c r="C21" s="131">
        <v>1</v>
      </c>
      <c r="AR21" s="134"/>
      <c r="AS21" s="135"/>
      <c r="AT21" s="135"/>
      <c r="AU21" s="142"/>
      <c r="AV21" s="142"/>
      <c r="AW21" s="142"/>
    </row>
    <row r="22" spans="1:49" ht="12.75">
      <c r="A22" s="131"/>
      <c r="B22" s="131"/>
      <c r="C22" s="131">
        <v>1</v>
      </c>
      <c r="AR22" s="134"/>
      <c r="AS22" s="135"/>
      <c r="AT22" s="135"/>
      <c r="AU22" s="142"/>
      <c r="AV22" s="142"/>
      <c r="AW22" s="142"/>
    </row>
    <row r="23" spans="1:49" ht="12.75">
      <c r="A23" s="31" t="s">
        <v>33</v>
      </c>
      <c r="B23" s="38">
        <f>COUNTIF(B8:B22,"&gt;0")</f>
        <v>3</v>
      </c>
      <c r="C23" s="32"/>
      <c r="D23" s="33">
        <f aca="true" t="shared" si="0" ref="D23:AI23">SUM(D8:D22)</f>
        <v>3</v>
      </c>
      <c r="E23" s="33">
        <f t="shared" si="0"/>
        <v>2</v>
      </c>
      <c r="F23" s="33">
        <f t="shared" si="0"/>
        <v>3</v>
      </c>
      <c r="G23" s="33">
        <f t="shared" si="0"/>
        <v>1</v>
      </c>
      <c r="H23" s="33">
        <f t="shared" si="0"/>
        <v>2</v>
      </c>
      <c r="I23" s="33">
        <f t="shared" si="0"/>
        <v>3</v>
      </c>
      <c r="J23" s="33">
        <f t="shared" si="0"/>
        <v>1</v>
      </c>
      <c r="K23" s="33">
        <f t="shared" si="0"/>
        <v>3</v>
      </c>
      <c r="L23" s="33">
        <f t="shared" si="0"/>
        <v>3</v>
      </c>
      <c r="M23" s="33">
        <f t="shared" si="0"/>
        <v>3</v>
      </c>
      <c r="N23" s="33">
        <f t="shared" si="0"/>
        <v>3</v>
      </c>
      <c r="O23" s="33">
        <f t="shared" si="0"/>
        <v>1</v>
      </c>
      <c r="P23" s="33">
        <f t="shared" si="0"/>
        <v>2</v>
      </c>
      <c r="Q23" s="33">
        <f t="shared" si="0"/>
        <v>2</v>
      </c>
      <c r="R23" s="33">
        <f t="shared" si="0"/>
        <v>0</v>
      </c>
      <c r="S23" s="33">
        <f t="shared" si="0"/>
        <v>0</v>
      </c>
      <c r="T23" s="33">
        <f t="shared" si="0"/>
        <v>0</v>
      </c>
      <c r="U23" s="33">
        <f t="shared" si="0"/>
        <v>0</v>
      </c>
      <c r="V23" s="33">
        <f t="shared" si="0"/>
        <v>0</v>
      </c>
      <c r="W23" s="33">
        <f t="shared" si="0"/>
        <v>0</v>
      </c>
      <c r="X23" s="33">
        <f t="shared" si="0"/>
        <v>0</v>
      </c>
      <c r="Y23" s="33">
        <f t="shared" si="0"/>
        <v>0</v>
      </c>
      <c r="Z23" s="33">
        <f t="shared" si="0"/>
        <v>0</v>
      </c>
      <c r="AA23" s="33">
        <f t="shared" si="0"/>
        <v>0</v>
      </c>
      <c r="AB23" s="33">
        <f t="shared" si="0"/>
        <v>0</v>
      </c>
      <c r="AC23" s="33">
        <f t="shared" si="0"/>
        <v>0</v>
      </c>
      <c r="AD23" s="33">
        <f t="shared" si="0"/>
        <v>0</v>
      </c>
      <c r="AE23" s="33">
        <f t="shared" si="0"/>
        <v>0</v>
      </c>
      <c r="AF23" s="33">
        <f t="shared" si="0"/>
        <v>0</v>
      </c>
      <c r="AG23" s="34">
        <f t="shared" si="0"/>
        <v>0</v>
      </c>
      <c r="AH23" s="33">
        <f t="shared" si="0"/>
        <v>1.333333343267441</v>
      </c>
      <c r="AI23" s="33">
        <f t="shared" si="0"/>
        <v>3</v>
      </c>
      <c r="AJ23" s="33">
        <f aca="true" t="shared" si="1" ref="AJ23:AT23">SUM(AJ8:AJ22)</f>
        <v>3</v>
      </c>
      <c r="AK23" s="33">
        <f t="shared" si="1"/>
        <v>0</v>
      </c>
      <c r="AL23" s="33">
        <f t="shared" si="1"/>
        <v>1</v>
      </c>
      <c r="AM23" s="33">
        <f t="shared" si="1"/>
        <v>3</v>
      </c>
      <c r="AN23" s="33">
        <f t="shared" si="1"/>
        <v>0</v>
      </c>
      <c r="AO23" s="33">
        <f t="shared" si="1"/>
        <v>0</v>
      </c>
      <c r="AP23" s="33">
        <f t="shared" si="1"/>
        <v>0</v>
      </c>
      <c r="AQ23" s="33">
        <f t="shared" si="1"/>
        <v>0</v>
      </c>
      <c r="AR23" s="133">
        <f t="shared" si="1"/>
        <v>43.3333330154419</v>
      </c>
      <c r="AS23" s="133">
        <f t="shared" si="1"/>
        <v>32</v>
      </c>
      <c r="AT23" s="133">
        <f t="shared" si="1"/>
        <v>11.33333325386047</v>
      </c>
      <c r="AU23" s="143"/>
      <c r="AV23" s="143"/>
      <c r="AW23" s="143"/>
    </row>
    <row r="24" spans="1:49" s="6" customFormat="1" ht="12.75">
      <c r="A24" s="35" t="s">
        <v>8</v>
      </c>
      <c r="B24" s="36"/>
      <c r="C24" s="36"/>
      <c r="D24" s="37">
        <f>D23/$B$23/D7</f>
        <v>1</v>
      </c>
      <c r="E24" s="37">
        <f aca="true" t="shared" si="2" ref="E24:AQ24">E23/$B$23/E7</f>
        <v>0.6666666666666666</v>
      </c>
      <c r="F24" s="37">
        <f t="shared" si="2"/>
        <v>1</v>
      </c>
      <c r="G24" s="37">
        <f t="shared" si="2"/>
        <v>0.3333333333333333</v>
      </c>
      <c r="H24" s="37">
        <f t="shared" si="2"/>
        <v>0.6666666666666666</v>
      </c>
      <c r="I24" s="37">
        <f t="shared" si="2"/>
        <v>1</v>
      </c>
      <c r="J24" s="37">
        <f t="shared" si="2"/>
        <v>0.3333333333333333</v>
      </c>
      <c r="K24" s="37">
        <f t="shared" si="2"/>
        <v>1</v>
      </c>
      <c r="L24" s="37">
        <f t="shared" si="2"/>
        <v>1</v>
      </c>
      <c r="M24" s="37">
        <f t="shared" si="2"/>
        <v>1</v>
      </c>
      <c r="N24" s="37">
        <f t="shared" si="2"/>
        <v>1</v>
      </c>
      <c r="O24" s="37">
        <f t="shared" si="2"/>
        <v>0.3333333333333333</v>
      </c>
      <c r="P24" s="37">
        <f t="shared" si="2"/>
        <v>0.6666666666666666</v>
      </c>
      <c r="Q24" s="37">
        <f t="shared" si="2"/>
        <v>0.6666666666666666</v>
      </c>
      <c r="R24" s="37" t="e">
        <f t="shared" si="2"/>
        <v>#DIV/0!</v>
      </c>
      <c r="S24" s="37" t="e">
        <f t="shared" si="2"/>
        <v>#DIV/0!</v>
      </c>
      <c r="T24" s="37" t="e">
        <f t="shared" si="2"/>
        <v>#DIV/0!</v>
      </c>
      <c r="U24" s="37" t="e">
        <f t="shared" si="2"/>
        <v>#DIV/0!</v>
      </c>
      <c r="V24" s="37" t="e">
        <f t="shared" si="2"/>
        <v>#DIV/0!</v>
      </c>
      <c r="W24" s="37" t="e">
        <f t="shared" si="2"/>
        <v>#DIV/0!</v>
      </c>
      <c r="X24" s="37" t="e">
        <f t="shared" si="2"/>
        <v>#DIV/0!</v>
      </c>
      <c r="Y24" s="37" t="e">
        <f t="shared" si="2"/>
        <v>#DIV/0!</v>
      </c>
      <c r="Z24" s="37" t="e">
        <f t="shared" si="2"/>
        <v>#DIV/0!</v>
      </c>
      <c r="AA24" s="37" t="e">
        <f t="shared" si="2"/>
        <v>#DIV/0!</v>
      </c>
      <c r="AB24" s="37" t="e">
        <f t="shared" si="2"/>
        <v>#DIV/0!</v>
      </c>
      <c r="AC24" s="37" t="e">
        <f t="shared" si="2"/>
        <v>#DIV/0!</v>
      </c>
      <c r="AD24" s="37" t="e">
        <f t="shared" si="2"/>
        <v>#DIV/0!</v>
      </c>
      <c r="AE24" s="37" t="e">
        <f t="shared" si="2"/>
        <v>#DIV/0!</v>
      </c>
      <c r="AF24" s="37" t="e">
        <f t="shared" si="2"/>
        <v>#DIV/0!</v>
      </c>
      <c r="AG24" s="37" t="e">
        <f t="shared" si="2"/>
        <v>#DIV/0!</v>
      </c>
      <c r="AH24" s="37">
        <f t="shared" si="2"/>
        <v>0.44444444775581365</v>
      </c>
      <c r="AI24" s="37">
        <f t="shared" si="2"/>
        <v>1</v>
      </c>
      <c r="AJ24" s="37">
        <f t="shared" si="2"/>
        <v>1</v>
      </c>
      <c r="AK24" s="37">
        <f t="shared" si="2"/>
        <v>0</v>
      </c>
      <c r="AL24" s="37">
        <f t="shared" si="2"/>
        <v>0.3333333333333333</v>
      </c>
      <c r="AM24" s="37">
        <f t="shared" si="2"/>
        <v>1</v>
      </c>
      <c r="AN24" s="37" t="e">
        <f t="shared" si="2"/>
        <v>#DIV/0!</v>
      </c>
      <c r="AO24" s="37" t="e">
        <f t="shared" si="2"/>
        <v>#DIV/0!</v>
      </c>
      <c r="AP24" s="37" t="e">
        <f t="shared" si="2"/>
        <v>#DIV/0!</v>
      </c>
      <c r="AQ24" s="37" t="e">
        <f t="shared" si="2"/>
        <v>#DIV/0!</v>
      </c>
      <c r="AR24" s="132">
        <f>AR23/(AR5*$B$23)</f>
        <v>0.7222222169240317</v>
      </c>
      <c r="AS24" s="132">
        <f>AS23/(AS5*$B$23)</f>
        <v>0.7619047619047619</v>
      </c>
      <c r="AT24" s="132">
        <f>AT23/(AT5*$B$23)</f>
        <v>0.6296296252144705</v>
      </c>
      <c r="AU24" s="143"/>
      <c r="AV24" s="143"/>
      <c r="AW24" s="143"/>
    </row>
    <row r="25" spans="1:49" ht="12.75">
      <c r="A25" s="131"/>
      <c r="B25" s="131">
        <v>6</v>
      </c>
      <c r="C25" s="131">
        <v>2</v>
      </c>
      <c r="D25" s="1">
        <v>1</v>
      </c>
      <c r="E25" s="1">
        <v>0</v>
      </c>
      <c r="F25" s="1">
        <v>1</v>
      </c>
      <c r="G25" s="1">
        <v>0</v>
      </c>
      <c r="H25" s="1">
        <v>1</v>
      </c>
      <c r="I25" s="1">
        <v>1</v>
      </c>
      <c r="J25" s="1">
        <v>1</v>
      </c>
      <c r="K25" s="1">
        <v>1</v>
      </c>
      <c r="L25" s="1">
        <v>0</v>
      </c>
      <c r="M25" s="1">
        <v>1</v>
      </c>
      <c r="N25" s="1">
        <v>1</v>
      </c>
      <c r="O25" s="1">
        <v>1</v>
      </c>
      <c r="P25" s="1">
        <v>0</v>
      </c>
      <c r="Q25" s="1">
        <v>1</v>
      </c>
      <c r="AH25" s="1">
        <v>1</v>
      </c>
      <c r="AI25" s="1">
        <v>1</v>
      </c>
      <c r="AJ25" s="1">
        <v>1</v>
      </c>
      <c r="AK25" s="1">
        <v>0</v>
      </c>
      <c r="AL25" s="1">
        <v>1</v>
      </c>
      <c r="AM25" s="1">
        <v>1</v>
      </c>
      <c r="AR25" s="134">
        <v>15</v>
      </c>
      <c r="AS25" s="135">
        <v>10</v>
      </c>
      <c r="AT25" s="135">
        <v>5</v>
      </c>
      <c r="AU25" s="142">
        <v>75</v>
      </c>
      <c r="AV25" s="142">
        <v>71.4285736083984</v>
      </c>
      <c r="AW25" s="142">
        <v>83.3333358764648</v>
      </c>
    </row>
    <row r="26" spans="1:49" ht="12.75">
      <c r="A26" s="131"/>
      <c r="B26" s="131">
        <v>1</v>
      </c>
      <c r="C26" s="131">
        <v>2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AH26" s="1">
        <v>1</v>
      </c>
      <c r="AI26" s="1">
        <v>1</v>
      </c>
      <c r="AJ26" s="1">
        <v>1</v>
      </c>
      <c r="AK26" s="1">
        <v>1</v>
      </c>
      <c r="AL26" s="1">
        <v>1</v>
      </c>
      <c r="AM26" s="1">
        <v>1</v>
      </c>
      <c r="AR26" s="134">
        <v>20</v>
      </c>
      <c r="AS26" s="135">
        <v>14</v>
      </c>
      <c r="AT26" s="135">
        <v>6</v>
      </c>
      <c r="AU26" s="142">
        <v>100</v>
      </c>
      <c r="AV26" s="142">
        <v>100</v>
      </c>
      <c r="AW26" s="142">
        <v>100</v>
      </c>
    </row>
    <row r="27" spans="1:49" ht="12.75">
      <c r="A27" s="131"/>
      <c r="B27" s="131">
        <v>5</v>
      </c>
      <c r="C27" s="131">
        <v>2</v>
      </c>
      <c r="D27" s="1">
        <v>1</v>
      </c>
      <c r="E27" s="1">
        <v>1</v>
      </c>
      <c r="F27" s="1">
        <v>1</v>
      </c>
      <c r="G27" s="1">
        <v>0</v>
      </c>
      <c r="H27" s="1">
        <v>0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0</v>
      </c>
      <c r="P27" s="1">
        <v>1</v>
      </c>
      <c r="Q27" s="1">
        <v>1</v>
      </c>
      <c r="AH27" s="1">
        <v>1</v>
      </c>
      <c r="AI27" s="1">
        <v>1</v>
      </c>
      <c r="AJ27" s="1">
        <v>1</v>
      </c>
      <c r="AK27" s="1">
        <v>0</v>
      </c>
      <c r="AL27" s="1">
        <v>1</v>
      </c>
      <c r="AM27" s="1">
        <v>1</v>
      </c>
      <c r="AR27" s="134">
        <v>16</v>
      </c>
      <c r="AS27" s="135">
        <v>11</v>
      </c>
      <c r="AT27" s="135">
        <v>5</v>
      </c>
      <c r="AU27" s="142">
        <v>80</v>
      </c>
      <c r="AV27" s="142">
        <v>78.5714263916016</v>
      </c>
      <c r="AW27" s="142">
        <v>83.3333358764648</v>
      </c>
    </row>
    <row r="28" spans="1:49" ht="12.75">
      <c r="A28" s="131"/>
      <c r="B28" s="131"/>
      <c r="C28" s="131">
        <v>2</v>
      </c>
      <c r="AR28" s="134"/>
      <c r="AS28" s="135"/>
      <c r="AT28" s="135"/>
      <c r="AU28" s="142"/>
      <c r="AV28" s="142"/>
      <c r="AW28" s="142"/>
    </row>
    <row r="29" spans="1:49" ht="12.75">
      <c r="A29" s="131"/>
      <c r="B29" s="131"/>
      <c r="C29" s="131">
        <v>2</v>
      </c>
      <c r="AR29" s="134"/>
      <c r="AS29" s="135"/>
      <c r="AT29" s="135"/>
      <c r="AU29" s="142"/>
      <c r="AV29" s="142"/>
      <c r="AW29" s="142"/>
    </row>
    <row r="30" spans="1:49" ht="12.75">
      <c r="A30" s="131"/>
      <c r="B30" s="131"/>
      <c r="C30" s="131">
        <v>2</v>
      </c>
      <c r="AR30" s="134"/>
      <c r="AS30" s="135"/>
      <c r="AT30" s="135"/>
      <c r="AU30" s="142"/>
      <c r="AV30" s="142"/>
      <c r="AW30" s="142"/>
    </row>
    <row r="31" spans="1:49" ht="12.75">
      <c r="A31" s="131"/>
      <c r="B31" s="131"/>
      <c r="C31" s="131">
        <v>2</v>
      </c>
      <c r="AR31" s="134"/>
      <c r="AS31" s="135"/>
      <c r="AT31" s="135"/>
      <c r="AU31" s="142"/>
      <c r="AV31" s="142"/>
      <c r="AW31" s="142"/>
    </row>
    <row r="32" spans="1:49" ht="12.75">
      <c r="A32" s="131"/>
      <c r="B32" s="131"/>
      <c r="C32" s="131">
        <v>2</v>
      </c>
      <c r="AR32" s="134"/>
      <c r="AS32" s="135"/>
      <c r="AT32" s="135"/>
      <c r="AU32" s="142"/>
      <c r="AV32" s="142"/>
      <c r="AW32" s="142"/>
    </row>
    <row r="33" spans="1:49" ht="12.75">
      <c r="A33" s="131"/>
      <c r="B33" s="131"/>
      <c r="C33" s="131">
        <v>2</v>
      </c>
      <c r="AR33" s="134"/>
      <c r="AS33" s="135"/>
      <c r="AT33" s="135"/>
      <c r="AU33" s="142"/>
      <c r="AV33" s="142"/>
      <c r="AW33" s="142"/>
    </row>
    <row r="34" spans="1:49" ht="12.75">
      <c r="A34" s="131"/>
      <c r="B34" s="131"/>
      <c r="C34" s="131">
        <v>2</v>
      </c>
      <c r="AR34" s="134"/>
      <c r="AS34" s="135"/>
      <c r="AT34" s="135"/>
      <c r="AU34" s="142"/>
      <c r="AV34" s="142"/>
      <c r="AW34" s="142"/>
    </row>
    <row r="35" spans="1:49" ht="12.75">
      <c r="A35" s="131"/>
      <c r="B35" s="131"/>
      <c r="C35" s="131">
        <v>2</v>
      </c>
      <c r="AR35" s="134"/>
      <c r="AS35" s="135"/>
      <c r="AT35" s="135"/>
      <c r="AU35" s="142"/>
      <c r="AV35" s="142"/>
      <c r="AW35" s="142"/>
    </row>
    <row r="36" spans="1:49" ht="12.75">
      <c r="A36" s="131"/>
      <c r="B36" s="131"/>
      <c r="C36" s="131">
        <v>2</v>
      </c>
      <c r="AR36" s="134"/>
      <c r="AS36" s="135"/>
      <c r="AT36" s="135"/>
      <c r="AU36" s="142"/>
      <c r="AV36" s="142"/>
      <c r="AW36" s="142"/>
    </row>
    <row r="37" spans="1:49" ht="12.75">
      <c r="A37" s="131"/>
      <c r="B37" s="131"/>
      <c r="C37" s="131">
        <v>2</v>
      </c>
      <c r="AR37" s="134"/>
      <c r="AS37" s="135"/>
      <c r="AT37" s="135"/>
      <c r="AU37" s="142"/>
      <c r="AV37" s="142"/>
      <c r="AW37" s="142"/>
    </row>
    <row r="38" spans="1:49" ht="12.75">
      <c r="A38" s="131"/>
      <c r="B38" s="131"/>
      <c r="C38" s="131">
        <v>2</v>
      </c>
      <c r="AR38" s="134"/>
      <c r="AS38" s="135"/>
      <c r="AT38" s="135"/>
      <c r="AU38" s="142"/>
      <c r="AV38" s="142"/>
      <c r="AW38" s="142"/>
    </row>
    <row r="39" spans="1:49" ht="12.75">
      <c r="A39" s="131"/>
      <c r="B39" s="131"/>
      <c r="C39" s="131">
        <v>2</v>
      </c>
      <c r="AR39" s="134"/>
      <c r="AS39" s="135"/>
      <c r="AT39" s="135"/>
      <c r="AU39" s="142"/>
      <c r="AV39" s="142"/>
      <c r="AW39" s="142"/>
    </row>
    <row r="40" spans="1:49" ht="12.75">
      <c r="A40" s="31" t="s">
        <v>33</v>
      </c>
      <c r="B40" s="38">
        <f>COUNTIF(B25:B39,"&gt;0")</f>
        <v>3</v>
      </c>
      <c r="C40" s="32"/>
      <c r="D40" s="33">
        <f aca="true" t="shared" si="3" ref="D40:T40">SUM(D25:D39)</f>
        <v>3</v>
      </c>
      <c r="E40" s="33">
        <f t="shared" si="3"/>
        <v>2</v>
      </c>
      <c r="F40" s="33">
        <f t="shared" si="3"/>
        <v>3</v>
      </c>
      <c r="G40" s="33">
        <f t="shared" si="3"/>
        <v>1</v>
      </c>
      <c r="H40" s="33">
        <f t="shared" si="3"/>
        <v>2</v>
      </c>
      <c r="I40" s="33">
        <f t="shared" si="3"/>
        <v>3</v>
      </c>
      <c r="J40" s="33">
        <f t="shared" si="3"/>
        <v>3</v>
      </c>
      <c r="K40" s="33">
        <f t="shared" si="3"/>
        <v>3</v>
      </c>
      <c r="L40" s="33">
        <f t="shared" si="3"/>
        <v>2</v>
      </c>
      <c r="M40" s="33">
        <f t="shared" si="3"/>
        <v>3</v>
      </c>
      <c r="N40" s="33">
        <f t="shared" si="3"/>
        <v>3</v>
      </c>
      <c r="O40" s="33">
        <f t="shared" si="3"/>
        <v>2</v>
      </c>
      <c r="P40" s="33">
        <f t="shared" si="3"/>
        <v>2</v>
      </c>
      <c r="Q40" s="34">
        <f t="shared" si="3"/>
        <v>3</v>
      </c>
      <c r="R40" s="33">
        <f t="shared" si="3"/>
        <v>0</v>
      </c>
      <c r="S40" s="33">
        <f t="shared" si="3"/>
        <v>0</v>
      </c>
      <c r="T40" s="34">
        <f t="shared" si="3"/>
        <v>0</v>
      </c>
      <c r="U40" s="34">
        <f aca="true" t="shared" si="4" ref="U40:AG40">SUM(U25:U39)</f>
        <v>0</v>
      </c>
      <c r="V40" s="34">
        <f t="shared" si="4"/>
        <v>0</v>
      </c>
      <c r="W40" s="34">
        <f t="shared" si="4"/>
        <v>0</v>
      </c>
      <c r="X40" s="34">
        <f t="shared" si="4"/>
        <v>0</v>
      </c>
      <c r="Y40" s="34">
        <f t="shared" si="4"/>
        <v>0</v>
      </c>
      <c r="Z40" s="34">
        <f t="shared" si="4"/>
        <v>0</v>
      </c>
      <c r="AA40" s="34">
        <f t="shared" si="4"/>
        <v>0</v>
      </c>
      <c r="AB40" s="34">
        <f t="shared" si="4"/>
        <v>0</v>
      </c>
      <c r="AC40" s="34">
        <f t="shared" si="4"/>
        <v>0</v>
      </c>
      <c r="AD40" s="34">
        <f t="shared" si="4"/>
        <v>0</v>
      </c>
      <c r="AE40" s="34">
        <f t="shared" si="4"/>
        <v>0</v>
      </c>
      <c r="AF40" s="34">
        <f t="shared" si="4"/>
        <v>0</v>
      </c>
      <c r="AG40" s="34">
        <f t="shared" si="4"/>
        <v>0</v>
      </c>
      <c r="AH40" s="33">
        <f aca="true" t="shared" si="5" ref="AH40:AM40">SUM(AH25:AH39)</f>
        <v>3</v>
      </c>
      <c r="AI40" s="33">
        <f t="shared" si="5"/>
        <v>3</v>
      </c>
      <c r="AJ40" s="33">
        <f t="shared" si="5"/>
        <v>3</v>
      </c>
      <c r="AK40" s="33">
        <f t="shared" si="5"/>
        <v>1</v>
      </c>
      <c r="AL40" s="33">
        <f t="shared" si="5"/>
        <v>3</v>
      </c>
      <c r="AM40" s="33">
        <f t="shared" si="5"/>
        <v>3</v>
      </c>
      <c r="AN40" s="33">
        <f>SUM(AN25:AN39)</f>
        <v>0</v>
      </c>
      <c r="AO40" s="33">
        <f aca="true" t="shared" si="6" ref="AO40:AT40">SUM(AO25:AO39)</f>
        <v>0</v>
      </c>
      <c r="AP40" s="33">
        <f t="shared" si="6"/>
        <v>0</v>
      </c>
      <c r="AQ40" s="33">
        <f t="shared" si="6"/>
        <v>0</v>
      </c>
      <c r="AR40" s="133">
        <f t="shared" si="6"/>
        <v>51</v>
      </c>
      <c r="AS40" s="133">
        <f t="shared" si="6"/>
        <v>35</v>
      </c>
      <c r="AT40" s="133">
        <f t="shared" si="6"/>
        <v>16</v>
      </c>
      <c r="AU40" s="143"/>
      <c r="AV40" s="143"/>
      <c r="AW40" s="143"/>
    </row>
    <row r="41" spans="1:49" ht="12.75">
      <c r="A41" s="35" t="s">
        <v>9</v>
      </c>
      <c r="B41" s="36"/>
      <c r="C41" s="36"/>
      <c r="D41" s="37">
        <f>D40/$B$40/D7</f>
        <v>1</v>
      </c>
      <c r="E41" s="37">
        <f aca="true" t="shared" si="7" ref="E41:AQ41">E40/$B$40/E7</f>
        <v>0.6666666666666666</v>
      </c>
      <c r="F41" s="37">
        <f t="shared" si="7"/>
        <v>1</v>
      </c>
      <c r="G41" s="37">
        <f t="shared" si="7"/>
        <v>0.3333333333333333</v>
      </c>
      <c r="H41" s="37">
        <f t="shared" si="7"/>
        <v>0.6666666666666666</v>
      </c>
      <c r="I41" s="37">
        <f t="shared" si="7"/>
        <v>1</v>
      </c>
      <c r="J41" s="37">
        <f t="shared" si="7"/>
        <v>1</v>
      </c>
      <c r="K41" s="37">
        <f t="shared" si="7"/>
        <v>1</v>
      </c>
      <c r="L41" s="37">
        <f t="shared" si="7"/>
        <v>0.6666666666666666</v>
      </c>
      <c r="M41" s="37">
        <f t="shared" si="7"/>
        <v>1</v>
      </c>
      <c r="N41" s="37">
        <f t="shared" si="7"/>
        <v>1</v>
      </c>
      <c r="O41" s="37">
        <f t="shared" si="7"/>
        <v>0.6666666666666666</v>
      </c>
      <c r="P41" s="37">
        <f t="shared" si="7"/>
        <v>0.6666666666666666</v>
      </c>
      <c r="Q41" s="37">
        <f t="shared" si="7"/>
        <v>1</v>
      </c>
      <c r="R41" s="37" t="e">
        <f t="shared" si="7"/>
        <v>#DIV/0!</v>
      </c>
      <c r="S41" s="37" t="e">
        <f t="shared" si="7"/>
        <v>#DIV/0!</v>
      </c>
      <c r="T41" s="37" t="e">
        <f t="shared" si="7"/>
        <v>#DIV/0!</v>
      </c>
      <c r="U41" s="37" t="e">
        <f t="shared" si="7"/>
        <v>#DIV/0!</v>
      </c>
      <c r="V41" s="37" t="e">
        <f t="shared" si="7"/>
        <v>#DIV/0!</v>
      </c>
      <c r="W41" s="37" t="e">
        <f t="shared" si="7"/>
        <v>#DIV/0!</v>
      </c>
      <c r="X41" s="37" t="e">
        <f t="shared" si="7"/>
        <v>#DIV/0!</v>
      </c>
      <c r="Y41" s="37" t="e">
        <f t="shared" si="7"/>
        <v>#DIV/0!</v>
      </c>
      <c r="Z41" s="37" t="e">
        <f t="shared" si="7"/>
        <v>#DIV/0!</v>
      </c>
      <c r="AA41" s="37" t="e">
        <f t="shared" si="7"/>
        <v>#DIV/0!</v>
      </c>
      <c r="AB41" s="37" t="e">
        <f t="shared" si="7"/>
        <v>#DIV/0!</v>
      </c>
      <c r="AC41" s="37" t="e">
        <f t="shared" si="7"/>
        <v>#DIV/0!</v>
      </c>
      <c r="AD41" s="37" t="e">
        <f t="shared" si="7"/>
        <v>#DIV/0!</v>
      </c>
      <c r="AE41" s="37" t="e">
        <f t="shared" si="7"/>
        <v>#DIV/0!</v>
      </c>
      <c r="AF41" s="37" t="e">
        <f t="shared" si="7"/>
        <v>#DIV/0!</v>
      </c>
      <c r="AG41" s="37" t="e">
        <f t="shared" si="7"/>
        <v>#DIV/0!</v>
      </c>
      <c r="AH41" s="37">
        <f t="shared" si="7"/>
        <v>1</v>
      </c>
      <c r="AI41" s="37">
        <f t="shared" si="7"/>
        <v>1</v>
      </c>
      <c r="AJ41" s="37">
        <f t="shared" si="7"/>
        <v>1</v>
      </c>
      <c r="AK41" s="37">
        <f t="shared" si="7"/>
        <v>0.3333333333333333</v>
      </c>
      <c r="AL41" s="37">
        <f t="shared" si="7"/>
        <v>1</v>
      </c>
      <c r="AM41" s="37">
        <f t="shared" si="7"/>
        <v>1</v>
      </c>
      <c r="AN41" s="37" t="e">
        <f t="shared" si="7"/>
        <v>#DIV/0!</v>
      </c>
      <c r="AO41" s="37" t="e">
        <f t="shared" si="7"/>
        <v>#DIV/0!</v>
      </c>
      <c r="AP41" s="37" t="e">
        <f t="shared" si="7"/>
        <v>#DIV/0!</v>
      </c>
      <c r="AQ41" s="37" t="e">
        <f t="shared" si="7"/>
        <v>#DIV/0!</v>
      </c>
      <c r="AR41" s="88">
        <f>AR40/(AR5*$B$40)</f>
        <v>0.85</v>
      </c>
      <c r="AS41" s="88">
        <f>AS40/(AS5*$B$40)</f>
        <v>0.8333333333333334</v>
      </c>
      <c r="AT41" s="88">
        <f>AT40/(AT5*$B$40)</f>
        <v>0.8888888888888888</v>
      </c>
      <c r="AU41" s="144"/>
      <c r="AV41" s="144"/>
      <c r="AW41" s="144"/>
    </row>
    <row r="42" spans="1:49" ht="12.75">
      <c r="A42" s="131"/>
      <c r="B42" s="131">
        <v>4</v>
      </c>
      <c r="C42" s="131">
        <v>3</v>
      </c>
      <c r="D42" s="1">
        <v>0</v>
      </c>
      <c r="E42" s="1">
        <v>0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0</v>
      </c>
      <c r="L42" s="1">
        <v>0</v>
      </c>
      <c r="M42" s="1">
        <v>1</v>
      </c>
      <c r="N42" s="1">
        <v>0</v>
      </c>
      <c r="O42" s="1">
        <v>0</v>
      </c>
      <c r="P42" s="1">
        <v>1</v>
      </c>
      <c r="Q42" s="1">
        <v>1</v>
      </c>
      <c r="AH42" s="1">
        <v>0.333333343267441</v>
      </c>
      <c r="AI42" s="1">
        <v>1</v>
      </c>
      <c r="AJ42" s="1">
        <v>0.333333343267441</v>
      </c>
      <c r="AK42" s="1">
        <v>1</v>
      </c>
      <c r="AL42" s="1">
        <v>0</v>
      </c>
      <c r="AM42" s="1">
        <v>1</v>
      </c>
      <c r="AR42" s="136">
        <v>11.6666669845581</v>
      </c>
      <c r="AS42" s="137">
        <v>8</v>
      </c>
      <c r="AT42" s="137">
        <v>3.66666674613953</v>
      </c>
      <c r="AU42" s="141">
        <v>58.3333358764648</v>
      </c>
      <c r="AV42" s="141">
        <v>57.1428565979004</v>
      </c>
      <c r="AW42" s="141">
        <v>61.1111106872559</v>
      </c>
    </row>
    <row r="43" spans="1:49" ht="12.75">
      <c r="A43" s="131"/>
      <c r="B43" s="131">
        <v>2</v>
      </c>
      <c r="C43" s="131">
        <v>3</v>
      </c>
      <c r="D43" s="1">
        <v>0</v>
      </c>
      <c r="E43" s="1">
        <v>0</v>
      </c>
      <c r="F43" s="1">
        <v>1</v>
      </c>
      <c r="G43" s="1">
        <v>1</v>
      </c>
      <c r="H43" s="1">
        <v>0</v>
      </c>
      <c r="I43" s="1">
        <v>0</v>
      </c>
      <c r="J43" s="1">
        <v>1</v>
      </c>
      <c r="K43" s="1">
        <v>1</v>
      </c>
      <c r="L43" s="1">
        <v>0</v>
      </c>
      <c r="M43" s="1">
        <v>1</v>
      </c>
      <c r="N43" s="1">
        <v>1</v>
      </c>
      <c r="O43" s="1">
        <v>0</v>
      </c>
      <c r="P43" s="1">
        <v>1</v>
      </c>
      <c r="Q43" s="1">
        <v>1</v>
      </c>
      <c r="AH43" s="1">
        <v>0.333333343267441</v>
      </c>
      <c r="AI43" s="1">
        <v>1</v>
      </c>
      <c r="AJ43" s="1">
        <v>1</v>
      </c>
      <c r="AK43" s="1">
        <v>1</v>
      </c>
      <c r="AL43" s="1">
        <v>0</v>
      </c>
      <c r="AM43" s="1">
        <v>1</v>
      </c>
      <c r="AR43" s="134">
        <v>12.3333330154419</v>
      </c>
      <c r="AS43" s="135">
        <v>8</v>
      </c>
      <c r="AT43" s="135">
        <v>4.33333349227905</v>
      </c>
      <c r="AU43" s="142">
        <v>61.6666641235352</v>
      </c>
      <c r="AV43" s="142">
        <v>57.1428565979004</v>
      </c>
      <c r="AW43" s="142">
        <v>72.2222213745117</v>
      </c>
    </row>
    <row r="44" spans="1:49" ht="12.75">
      <c r="A44" s="131"/>
      <c r="B44" s="131"/>
      <c r="C44" s="131">
        <v>3</v>
      </c>
      <c r="AR44" s="134"/>
      <c r="AS44" s="135"/>
      <c r="AT44" s="135"/>
      <c r="AU44" s="142"/>
      <c r="AV44" s="142"/>
      <c r="AW44" s="142"/>
    </row>
    <row r="45" spans="1:49" ht="12.75">
      <c r="A45" s="131"/>
      <c r="B45" s="131"/>
      <c r="C45" s="131">
        <v>3</v>
      </c>
      <c r="AR45" s="134"/>
      <c r="AS45" s="135"/>
      <c r="AT45" s="135"/>
      <c r="AU45" s="142"/>
      <c r="AV45" s="142"/>
      <c r="AW45" s="142"/>
    </row>
    <row r="46" spans="1:49" ht="12.75">
      <c r="A46" s="131"/>
      <c r="B46" s="131"/>
      <c r="C46" s="131">
        <v>3</v>
      </c>
      <c r="AR46" s="134"/>
      <c r="AS46" s="135"/>
      <c r="AT46" s="135"/>
      <c r="AU46" s="142"/>
      <c r="AV46" s="142"/>
      <c r="AW46" s="142"/>
    </row>
    <row r="47" spans="1:49" ht="12.75">
      <c r="A47" s="131"/>
      <c r="B47" s="131"/>
      <c r="C47" s="131">
        <v>3</v>
      </c>
      <c r="AR47" s="134"/>
      <c r="AS47" s="135"/>
      <c r="AT47" s="135"/>
      <c r="AU47" s="142"/>
      <c r="AV47" s="142"/>
      <c r="AW47" s="142"/>
    </row>
    <row r="48" spans="1:49" ht="12.75">
      <c r="A48" s="131"/>
      <c r="B48" s="131"/>
      <c r="C48" s="131">
        <v>3</v>
      </c>
      <c r="AR48" s="134"/>
      <c r="AS48" s="135"/>
      <c r="AT48" s="135"/>
      <c r="AU48" s="142"/>
      <c r="AV48" s="142"/>
      <c r="AW48" s="142"/>
    </row>
    <row r="49" spans="1:49" ht="12.75">
      <c r="A49" s="131"/>
      <c r="B49" s="131"/>
      <c r="C49" s="131">
        <v>3</v>
      </c>
      <c r="AR49" s="134"/>
      <c r="AS49" s="135"/>
      <c r="AT49" s="135"/>
      <c r="AU49" s="142"/>
      <c r="AV49" s="142"/>
      <c r="AW49" s="142"/>
    </row>
    <row r="50" spans="1:49" ht="12.75">
      <c r="A50" s="131"/>
      <c r="B50" s="131"/>
      <c r="C50" s="131">
        <v>3</v>
      </c>
      <c r="AR50" s="134"/>
      <c r="AS50" s="135"/>
      <c r="AT50" s="135"/>
      <c r="AU50" s="142"/>
      <c r="AV50" s="142"/>
      <c r="AW50" s="142"/>
    </row>
    <row r="51" spans="1:49" ht="12.75">
      <c r="A51" s="131"/>
      <c r="B51" s="131"/>
      <c r="C51" s="131">
        <v>3</v>
      </c>
      <c r="AR51" s="134"/>
      <c r="AS51" s="135"/>
      <c r="AT51" s="135"/>
      <c r="AU51" s="142"/>
      <c r="AV51" s="142"/>
      <c r="AW51" s="142"/>
    </row>
    <row r="52" spans="1:49" ht="12.75">
      <c r="A52" s="131"/>
      <c r="B52" s="131"/>
      <c r="C52" s="131">
        <v>3</v>
      </c>
      <c r="AR52" s="134"/>
      <c r="AS52" s="135"/>
      <c r="AT52" s="135"/>
      <c r="AU52" s="142"/>
      <c r="AV52" s="142"/>
      <c r="AW52" s="142"/>
    </row>
    <row r="53" spans="1:49" ht="12.75">
      <c r="A53" s="131"/>
      <c r="B53" s="131"/>
      <c r="C53" s="131">
        <v>3</v>
      </c>
      <c r="AR53" s="134"/>
      <c r="AS53" s="135"/>
      <c r="AT53" s="135"/>
      <c r="AU53" s="142"/>
      <c r="AV53" s="142"/>
      <c r="AW53" s="142"/>
    </row>
    <row r="54" spans="1:49" ht="12.75">
      <c r="A54" s="131"/>
      <c r="B54" s="131"/>
      <c r="C54" s="131">
        <v>3</v>
      </c>
      <c r="AR54" s="134"/>
      <c r="AS54" s="135"/>
      <c r="AT54" s="135"/>
      <c r="AU54" s="142"/>
      <c r="AV54" s="142"/>
      <c r="AW54" s="142"/>
    </row>
    <row r="55" spans="1:49" ht="12.75">
      <c r="A55" s="131"/>
      <c r="B55" s="131"/>
      <c r="C55" s="131">
        <v>3</v>
      </c>
      <c r="AR55" s="134"/>
      <c r="AS55" s="135"/>
      <c r="AT55" s="135"/>
      <c r="AU55" s="142"/>
      <c r="AV55" s="142"/>
      <c r="AW55" s="142"/>
    </row>
    <row r="56" spans="1:49" ht="12.75">
      <c r="A56" s="131"/>
      <c r="B56" s="131"/>
      <c r="C56" s="131">
        <v>3</v>
      </c>
      <c r="AR56" s="134"/>
      <c r="AS56" s="135"/>
      <c r="AT56" s="135"/>
      <c r="AU56" s="142"/>
      <c r="AV56" s="142"/>
      <c r="AW56" s="142"/>
    </row>
    <row r="57" spans="1:49" ht="12.75">
      <c r="A57" s="31" t="s">
        <v>33</v>
      </c>
      <c r="B57" s="38">
        <f>COUNTIF(B42:B56,"&gt;0")</f>
        <v>2</v>
      </c>
      <c r="C57" s="32"/>
      <c r="D57" s="33">
        <f aca="true" t="shared" si="8" ref="D57:AT57">SUM(D42:D56)</f>
        <v>0</v>
      </c>
      <c r="E57" s="33">
        <f t="shared" si="8"/>
        <v>0</v>
      </c>
      <c r="F57" s="33">
        <f t="shared" si="8"/>
        <v>2</v>
      </c>
      <c r="G57" s="33">
        <f t="shared" si="8"/>
        <v>2</v>
      </c>
      <c r="H57" s="33">
        <f t="shared" si="8"/>
        <v>1</v>
      </c>
      <c r="I57" s="33">
        <f t="shared" si="8"/>
        <v>1</v>
      </c>
      <c r="J57" s="33">
        <f t="shared" si="8"/>
        <v>2</v>
      </c>
      <c r="K57" s="33">
        <f t="shared" si="8"/>
        <v>1</v>
      </c>
      <c r="L57" s="33">
        <f t="shared" si="8"/>
        <v>0</v>
      </c>
      <c r="M57" s="33">
        <f t="shared" si="8"/>
        <v>2</v>
      </c>
      <c r="N57" s="33">
        <f t="shared" si="8"/>
        <v>1</v>
      </c>
      <c r="O57" s="33">
        <f t="shared" si="8"/>
        <v>0</v>
      </c>
      <c r="P57" s="33">
        <f t="shared" si="8"/>
        <v>2</v>
      </c>
      <c r="Q57" s="33">
        <f t="shared" si="8"/>
        <v>2</v>
      </c>
      <c r="R57" s="33">
        <f t="shared" si="8"/>
        <v>0</v>
      </c>
      <c r="S57" s="33">
        <f t="shared" si="8"/>
        <v>0</v>
      </c>
      <c r="T57" s="33">
        <f t="shared" si="8"/>
        <v>0</v>
      </c>
      <c r="U57" s="33">
        <f t="shared" si="8"/>
        <v>0</v>
      </c>
      <c r="V57" s="33">
        <f t="shared" si="8"/>
        <v>0</v>
      </c>
      <c r="W57" s="33">
        <f t="shared" si="8"/>
        <v>0</v>
      </c>
      <c r="X57" s="33">
        <f t="shared" si="8"/>
        <v>0</v>
      </c>
      <c r="Y57" s="33">
        <f t="shared" si="8"/>
        <v>0</v>
      </c>
      <c r="Z57" s="33">
        <f t="shared" si="8"/>
        <v>0</v>
      </c>
      <c r="AA57" s="33">
        <f t="shared" si="8"/>
        <v>0</v>
      </c>
      <c r="AB57" s="33">
        <f t="shared" si="8"/>
        <v>0</v>
      </c>
      <c r="AC57" s="33">
        <f t="shared" si="8"/>
        <v>0</v>
      </c>
      <c r="AD57" s="33">
        <f t="shared" si="8"/>
        <v>0</v>
      </c>
      <c r="AE57" s="33">
        <f t="shared" si="8"/>
        <v>0</v>
      </c>
      <c r="AF57" s="33">
        <f t="shared" si="8"/>
        <v>0</v>
      </c>
      <c r="AG57" s="34">
        <f t="shared" si="8"/>
        <v>0</v>
      </c>
      <c r="AH57" s="33">
        <f t="shared" si="8"/>
        <v>0.666666686534882</v>
      </c>
      <c r="AI57" s="33">
        <f t="shared" si="8"/>
        <v>2</v>
      </c>
      <c r="AJ57" s="33">
        <f t="shared" si="8"/>
        <v>1.333333343267441</v>
      </c>
      <c r="AK57" s="33">
        <f t="shared" si="8"/>
        <v>2</v>
      </c>
      <c r="AL57" s="33">
        <f t="shared" si="8"/>
        <v>0</v>
      </c>
      <c r="AM57" s="33">
        <f t="shared" si="8"/>
        <v>2</v>
      </c>
      <c r="AN57" s="33">
        <f t="shared" si="8"/>
        <v>0</v>
      </c>
      <c r="AO57" s="33">
        <f t="shared" si="8"/>
        <v>0</v>
      </c>
      <c r="AP57" s="33">
        <f t="shared" si="8"/>
        <v>0</v>
      </c>
      <c r="AQ57" s="33">
        <f t="shared" si="8"/>
        <v>0</v>
      </c>
      <c r="AR57" s="133">
        <f t="shared" si="8"/>
        <v>24</v>
      </c>
      <c r="AS57" s="133">
        <f t="shared" si="8"/>
        <v>16</v>
      </c>
      <c r="AT57" s="133">
        <f t="shared" si="8"/>
        <v>8.000000238418579</v>
      </c>
      <c r="AU57" s="143"/>
      <c r="AV57" s="143"/>
      <c r="AW57" s="143"/>
    </row>
    <row r="58" spans="1:49" ht="12.75">
      <c r="A58" s="35" t="s">
        <v>129</v>
      </c>
      <c r="B58" s="36"/>
      <c r="C58" s="36"/>
      <c r="D58" s="37">
        <f>D57/$B$57/D7</f>
        <v>0</v>
      </c>
      <c r="E58" s="37">
        <f aca="true" t="shared" si="9" ref="E58:AQ58">E57/$B$57/E7</f>
        <v>0</v>
      </c>
      <c r="F58" s="37">
        <f t="shared" si="9"/>
        <v>1</v>
      </c>
      <c r="G58" s="37">
        <f t="shared" si="9"/>
        <v>1</v>
      </c>
      <c r="H58" s="37">
        <f t="shared" si="9"/>
        <v>0.5</v>
      </c>
      <c r="I58" s="37">
        <f t="shared" si="9"/>
        <v>0.5</v>
      </c>
      <c r="J58" s="37">
        <f t="shared" si="9"/>
        <v>1</v>
      </c>
      <c r="K58" s="37">
        <f t="shared" si="9"/>
        <v>0.5</v>
      </c>
      <c r="L58" s="37">
        <f t="shared" si="9"/>
        <v>0</v>
      </c>
      <c r="M58" s="37">
        <f t="shared" si="9"/>
        <v>1</v>
      </c>
      <c r="N58" s="37">
        <f t="shared" si="9"/>
        <v>0.5</v>
      </c>
      <c r="O58" s="37">
        <f t="shared" si="9"/>
        <v>0</v>
      </c>
      <c r="P58" s="37">
        <f t="shared" si="9"/>
        <v>1</v>
      </c>
      <c r="Q58" s="37">
        <f t="shared" si="9"/>
        <v>1</v>
      </c>
      <c r="R58" s="37" t="e">
        <f t="shared" si="9"/>
        <v>#DIV/0!</v>
      </c>
      <c r="S58" s="37" t="e">
        <f t="shared" si="9"/>
        <v>#DIV/0!</v>
      </c>
      <c r="T58" s="37" t="e">
        <f t="shared" si="9"/>
        <v>#DIV/0!</v>
      </c>
      <c r="U58" s="37" t="e">
        <f t="shared" si="9"/>
        <v>#DIV/0!</v>
      </c>
      <c r="V58" s="37" t="e">
        <f t="shared" si="9"/>
        <v>#DIV/0!</v>
      </c>
      <c r="W58" s="37" t="e">
        <f t="shared" si="9"/>
        <v>#DIV/0!</v>
      </c>
      <c r="X58" s="37" t="e">
        <f t="shared" si="9"/>
        <v>#DIV/0!</v>
      </c>
      <c r="Y58" s="37" t="e">
        <f t="shared" si="9"/>
        <v>#DIV/0!</v>
      </c>
      <c r="Z58" s="37" t="e">
        <f t="shared" si="9"/>
        <v>#DIV/0!</v>
      </c>
      <c r="AA58" s="37" t="e">
        <f t="shared" si="9"/>
        <v>#DIV/0!</v>
      </c>
      <c r="AB58" s="37" t="e">
        <f t="shared" si="9"/>
        <v>#DIV/0!</v>
      </c>
      <c r="AC58" s="37" t="e">
        <f t="shared" si="9"/>
        <v>#DIV/0!</v>
      </c>
      <c r="AD58" s="37" t="e">
        <f t="shared" si="9"/>
        <v>#DIV/0!</v>
      </c>
      <c r="AE58" s="37" t="e">
        <f t="shared" si="9"/>
        <v>#DIV/0!</v>
      </c>
      <c r="AF58" s="37" t="e">
        <f t="shared" si="9"/>
        <v>#DIV/0!</v>
      </c>
      <c r="AG58" s="37" t="e">
        <f t="shared" si="9"/>
        <v>#DIV/0!</v>
      </c>
      <c r="AH58" s="37">
        <f t="shared" si="9"/>
        <v>0.333333343267441</v>
      </c>
      <c r="AI58" s="37">
        <f t="shared" si="9"/>
        <v>1</v>
      </c>
      <c r="AJ58" s="37">
        <f t="shared" si="9"/>
        <v>0.6666666716337205</v>
      </c>
      <c r="AK58" s="37">
        <f t="shared" si="9"/>
        <v>1</v>
      </c>
      <c r="AL58" s="37">
        <f t="shared" si="9"/>
        <v>0</v>
      </c>
      <c r="AM58" s="37">
        <f t="shared" si="9"/>
        <v>1</v>
      </c>
      <c r="AN58" s="37" t="e">
        <f t="shared" si="9"/>
        <v>#DIV/0!</v>
      </c>
      <c r="AO58" s="37" t="e">
        <f t="shared" si="9"/>
        <v>#DIV/0!</v>
      </c>
      <c r="AP58" s="37" t="e">
        <f t="shared" si="9"/>
        <v>#DIV/0!</v>
      </c>
      <c r="AQ58" s="37" t="e">
        <f t="shared" si="9"/>
        <v>#DIV/0!</v>
      </c>
      <c r="AR58" s="132">
        <f>AR57/(AR5*$B$57)</f>
        <v>0.6</v>
      </c>
      <c r="AS58" s="132">
        <f>AS57/(AS5*$B$57)</f>
        <v>0.5714285714285714</v>
      </c>
      <c r="AT58" s="132">
        <f>AT57/(AT5*$B$57)</f>
        <v>0.6666666865348816</v>
      </c>
      <c r="AU58" s="143"/>
      <c r="AV58" s="143"/>
      <c r="AW58" s="143"/>
    </row>
    <row r="59" spans="1:49" ht="12.75">
      <c r="A59" s="131"/>
      <c r="B59" s="131">
        <v>7</v>
      </c>
      <c r="C59" s="131">
        <v>4</v>
      </c>
      <c r="D59" s="1">
        <v>0</v>
      </c>
      <c r="E59" s="1">
        <v>1</v>
      </c>
      <c r="F59" s="1">
        <v>0</v>
      </c>
      <c r="G59" s="1">
        <v>1</v>
      </c>
      <c r="H59" s="1">
        <v>1</v>
      </c>
      <c r="I59" s="1">
        <v>1</v>
      </c>
      <c r="J59" s="1">
        <v>0</v>
      </c>
      <c r="K59" s="1">
        <v>0</v>
      </c>
      <c r="L59" s="1">
        <v>1</v>
      </c>
      <c r="M59" s="1">
        <v>0</v>
      </c>
      <c r="N59" s="1">
        <v>1</v>
      </c>
      <c r="O59" s="1">
        <v>1</v>
      </c>
      <c r="P59" s="1">
        <v>0</v>
      </c>
      <c r="Q59" s="1">
        <v>1</v>
      </c>
      <c r="AH59" s="1">
        <v>0.333333343267441</v>
      </c>
      <c r="AI59" s="1">
        <v>1</v>
      </c>
      <c r="AJ59" s="1">
        <v>0.333333343267441</v>
      </c>
      <c r="AK59" s="1">
        <v>0</v>
      </c>
      <c r="AL59" s="1">
        <v>0</v>
      </c>
      <c r="AM59" s="1">
        <v>0</v>
      </c>
      <c r="AR59" s="134">
        <v>9.66666698455811</v>
      </c>
      <c r="AS59" s="135">
        <v>8</v>
      </c>
      <c r="AT59" s="135">
        <v>1.66666662693024</v>
      </c>
      <c r="AU59" s="142">
        <v>48.3333358764648</v>
      </c>
      <c r="AV59" s="142">
        <v>57.1428565979004</v>
      </c>
      <c r="AW59" s="142">
        <v>27.7777767181396</v>
      </c>
    </row>
    <row r="60" spans="1:49" ht="12.75">
      <c r="A60" s="131"/>
      <c r="B60" s="131">
        <v>8</v>
      </c>
      <c r="C60" s="131">
        <v>4</v>
      </c>
      <c r="D60" s="1">
        <v>1</v>
      </c>
      <c r="E60" s="1">
        <v>1</v>
      </c>
      <c r="F60" s="1">
        <v>0</v>
      </c>
      <c r="G60" s="1">
        <v>0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0</v>
      </c>
      <c r="Q60" s="1">
        <v>0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M60" s="1">
        <v>1</v>
      </c>
      <c r="AR60" s="134">
        <v>16</v>
      </c>
      <c r="AS60" s="135">
        <v>10</v>
      </c>
      <c r="AT60" s="135">
        <v>6</v>
      </c>
      <c r="AU60" s="142">
        <v>80</v>
      </c>
      <c r="AV60" s="142">
        <v>71.4285736083984</v>
      </c>
      <c r="AW60" s="142">
        <v>100</v>
      </c>
    </row>
    <row r="61" spans="1:49" ht="12.75">
      <c r="A61" s="131"/>
      <c r="B61" s="131"/>
      <c r="C61" s="131">
        <v>4</v>
      </c>
      <c r="AR61" s="134"/>
      <c r="AS61" s="135"/>
      <c r="AT61" s="135"/>
      <c r="AU61" s="142"/>
      <c r="AV61" s="142"/>
      <c r="AW61" s="142"/>
    </row>
    <row r="62" spans="1:49" ht="12.75">
      <c r="A62" s="131"/>
      <c r="B62" s="131"/>
      <c r="C62" s="131">
        <v>4</v>
      </c>
      <c r="AR62" s="134"/>
      <c r="AS62" s="135"/>
      <c r="AT62" s="135"/>
      <c r="AU62" s="142"/>
      <c r="AV62" s="142"/>
      <c r="AW62" s="142"/>
    </row>
    <row r="63" spans="1:49" ht="12.75">
      <c r="A63" s="131"/>
      <c r="B63" s="131"/>
      <c r="C63" s="131">
        <v>4</v>
      </c>
      <c r="AR63" s="134"/>
      <c r="AS63" s="135"/>
      <c r="AT63" s="135"/>
      <c r="AU63" s="142"/>
      <c r="AV63" s="142"/>
      <c r="AW63" s="142"/>
    </row>
    <row r="64" spans="1:49" ht="12.75">
      <c r="A64" s="131"/>
      <c r="B64" s="131"/>
      <c r="C64" s="131">
        <v>4</v>
      </c>
      <c r="AR64" s="134"/>
      <c r="AS64" s="135"/>
      <c r="AT64" s="135"/>
      <c r="AU64" s="142"/>
      <c r="AV64" s="142"/>
      <c r="AW64" s="142"/>
    </row>
    <row r="65" spans="1:49" ht="12.75">
      <c r="A65" s="131"/>
      <c r="B65" s="131"/>
      <c r="C65" s="131">
        <v>4</v>
      </c>
      <c r="AR65" s="134"/>
      <c r="AS65" s="135"/>
      <c r="AT65" s="135"/>
      <c r="AU65" s="142"/>
      <c r="AV65" s="142"/>
      <c r="AW65" s="142"/>
    </row>
    <row r="66" spans="1:49" ht="12.75">
      <c r="A66" s="131"/>
      <c r="B66" s="131"/>
      <c r="C66" s="131">
        <v>4</v>
      </c>
      <c r="AR66" s="134"/>
      <c r="AS66" s="135"/>
      <c r="AT66" s="135"/>
      <c r="AU66" s="142"/>
      <c r="AV66" s="142"/>
      <c r="AW66" s="142"/>
    </row>
    <row r="67" spans="1:49" ht="12.75">
      <c r="A67" s="131"/>
      <c r="B67" s="131"/>
      <c r="C67" s="131">
        <v>4</v>
      </c>
      <c r="AR67" s="134"/>
      <c r="AS67" s="135"/>
      <c r="AT67" s="135"/>
      <c r="AU67" s="142"/>
      <c r="AV67" s="142"/>
      <c r="AW67" s="142"/>
    </row>
    <row r="68" spans="1:49" ht="12.75">
      <c r="A68" s="131"/>
      <c r="B68" s="131"/>
      <c r="C68" s="131">
        <v>4</v>
      </c>
      <c r="AR68" s="134"/>
      <c r="AS68" s="135"/>
      <c r="AT68" s="135"/>
      <c r="AU68" s="142"/>
      <c r="AV68" s="142"/>
      <c r="AW68" s="142"/>
    </row>
    <row r="69" spans="1:49" ht="12.75">
      <c r="A69" s="131"/>
      <c r="B69" s="131"/>
      <c r="C69" s="131">
        <v>4</v>
      </c>
      <c r="AR69" s="134"/>
      <c r="AS69" s="135"/>
      <c r="AT69" s="135"/>
      <c r="AU69" s="142"/>
      <c r="AV69" s="142"/>
      <c r="AW69" s="142"/>
    </row>
    <row r="70" spans="1:49" ht="12.75">
      <c r="A70" s="131"/>
      <c r="B70" s="131"/>
      <c r="C70" s="131">
        <v>4</v>
      </c>
      <c r="AR70" s="134"/>
      <c r="AS70" s="135"/>
      <c r="AT70" s="135"/>
      <c r="AU70" s="142"/>
      <c r="AV70" s="142"/>
      <c r="AW70" s="142"/>
    </row>
    <row r="71" spans="1:49" ht="12.75">
      <c r="A71" s="131"/>
      <c r="B71" s="131"/>
      <c r="C71" s="131">
        <v>4</v>
      </c>
      <c r="AR71" s="134"/>
      <c r="AS71" s="135"/>
      <c r="AT71" s="135"/>
      <c r="AU71" s="142"/>
      <c r="AV71" s="142"/>
      <c r="AW71" s="142"/>
    </row>
    <row r="72" spans="1:49" ht="12.75">
      <c r="A72" s="131"/>
      <c r="B72" s="131"/>
      <c r="C72" s="131">
        <v>4</v>
      </c>
      <c r="AR72" s="134"/>
      <c r="AS72" s="135"/>
      <c r="AT72" s="135"/>
      <c r="AU72" s="142"/>
      <c r="AV72" s="142"/>
      <c r="AW72" s="142"/>
    </row>
    <row r="73" spans="1:49" ht="12.75">
      <c r="A73" s="131"/>
      <c r="B73" s="131"/>
      <c r="C73" s="131">
        <v>4</v>
      </c>
      <c r="AR73" s="134"/>
      <c r="AS73" s="135"/>
      <c r="AT73" s="135"/>
      <c r="AU73" s="142"/>
      <c r="AV73" s="142"/>
      <c r="AW73" s="142"/>
    </row>
    <row r="74" spans="1:49" ht="12.75">
      <c r="A74" s="31" t="s">
        <v>33</v>
      </c>
      <c r="B74" s="38">
        <f>COUNTIF(B59:B73,"&gt;0")</f>
        <v>2</v>
      </c>
      <c r="C74" s="32"/>
      <c r="D74" s="33">
        <f aca="true" t="shared" si="10" ref="D74:AS74">SUM(D59:D73)</f>
        <v>1</v>
      </c>
      <c r="E74" s="33">
        <f t="shared" si="10"/>
        <v>2</v>
      </c>
      <c r="F74" s="33">
        <f t="shared" si="10"/>
        <v>0</v>
      </c>
      <c r="G74" s="33">
        <f t="shared" si="10"/>
        <v>1</v>
      </c>
      <c r="H74" s="33">
        <f t="shared" si="10"/>
        <v>2</v>
      </c>
      <c r="I74" s="33">
        <f t="shared" si="10"/>
        <v>2</v>
      </c>
      <c r="J74" s="33">
        <f t="shared" si="10"/>
        <v>1</v>
      </c>
      <c r="K74" s="33">
        <f t="shared" si="10"/>
        <v>1</v>
      </c>
      <c r="L74" s="33">
        <f t="shared" si="10"/>
        <v>2</v>
      </c>
      <c r="M74" s="33">
        <f t="shared" si="10"/>
        <v>1</v>
      </c>
      <c r="N74" s="33">
        <f t="shared" si="10"/>
        <v>2</v>
      </c>
      <c r="O74" s="33">
        <f t="shared" si="10"/>
        <v>2</v>
      </c>
      <c r="P74" s="33">
        <f t="shared" si="10"/>
        <v>0</v>
      </c>
      <c r="Q74" s="34">
        <f t="shared" si="10"/>
        <v>1</v>
      </c>
      <c r="R74" s="33">
        <f t="shared" si="10"/>
        <v>0</v>
      </c>
      <c r="S74" s="33">
        <f t="shared" si="10"/>
        <v>0</v>
      </c>
      <c r="T74" s="34">
        <f t="shared" si="10"/>
        <v>0</v>
      </c>
      <c r="U74" s="34">
        <f t="shared" si="10"/>
        <v>0</v>
      </c>
      <c r="V74" s="34">
        <f t="shared" si="10"/>
        <v>0</v>
      </c>
      <c r="W74" s="34">
        <f t="shared" si="10"/>
        <v>0</v>
      </c>
      <c r="X74" s="34">
        <f t="shared" si="10"/>
        <v>0</v>
      </c>
      <c r="Y74" s="34">
        <f t="shared" si="10"/>
        <v>0</v>
      </c>
      <c r="Z74" s="34">
        <f t="shared" si="10"/>
        <v>0</v>
      </c>
      <c r="AA74" s="34">
        <f t="shared" si="10"/>
        <v>0</v>
      </c>
      <c r="AB74" s="34">
        <f t="shared" si="10"/>
        <v>0</v>
      </c>
      <c r="AC74" s="34">
        <f t="shared" si="10"/>
        <v>0</v>
      </c>
      <c r="AD74" s="34">
        <f t="shared" si="10"/>
        <v>0</v>
      </c>
      <c r="AE74" s="34">
        <f t="shared" si="10"/>
        <v>0</v>
      </c>
      <c r="AF74" s="34">
        <f t="shared" si="10"/>
        <v>0</v>
      </c>
      <c r="AG74" s="34">
        <f t="shared" si="10"/>
        <v>0</v>
      </c>
      <c r="AH74" s="33">
        <f t="shared" si="10"/>
        <v>1.333333343267441</v>
      </c>
      <c r="AI74" s="33">
        <f t="shared" si="10"/>
        <v>2</v>
      </c>
      <c r="AJ74" s="33">
        <f t="shared" si="10"/>
        <v>1.333333343267441</v>
      </c>
      <c r="AK74" s="33">
        <f t="shared" si="10"/>
        <v>1</v>
      </c>
      <c r="AL74" s="33">
        <f t="shared" si="10"/>
        <v>1</v>
      </c>
      <c r="AM74" s="33">
        <f t="shared" si="10"/>
        <v>1</v>
      </c>
      <c r="AN74" s="33">
        <f t="shared" si="10"/>
        <v>0</v>
      </c>
      <c r="AO74" s="33">
        <f t="shared" si="10"/>
        <v>0</v>
      </c>
      <c r="AP74" s="33">
        <f t="shared" si="10"/>
        <v>0</v>
      </c>
      <c r="AQ74" s="33">
        <f t="shared" si="10"/>
        <v>0</v>
      </c>
      <c r="AR74" s="133">
        <f t="shared" si="10"/>
        <v>25.666666984558113</v>
      </c>
      <c r="AS74" s="133">
        <f t="shared" si="10"/>
        <v>18</v>
      </c>
      <c r="AT74" s="133">
        <f>SUM(AT59:AT73)</f>
        <v>7.66666662693024</v>
      </c>
      <c r="AU74" s="143"/>
      <c r="AV74" s="143"/>
      <c r="AW74" s="143"/>
    </row>
    <row r="75" spans="1:49" ht="12.75">
      <c r="A75" s="35" t="s">
        <v>130</v>
      </c>
      <c r="B75" s="36"/>
      <c r="C75" s="36"/>
      <c r="D75" s="37">
        <f>D74/$B$74/D7</f>
        <v>0.5</v>
      </c>
      <c r="E75" s="37">
        <f aca="true" t="shared" si="11" ref="E75:AQ75">E74/$B$74/E7</f>
        <v>1</v>
      </c>
      <c r="F75" s="37">
        <f t="shared" si="11"/>
        <v>0</v>
      </c>
      <c r="G75" s="37">
        <f t="shared" si="11"/>
        <v>0.5</v>
      </c>
      <c r="H75" s="37">
        <f t="shared" si="11"/>
        <v>1</v>
      </c>
      <c r="I75" s="37">
        <f t="shared" si="11"/>
        <v>1</v>
      </c>
      <c r="J75" s="37">
        <f t="shared" si="11"/>
        <v>0.5</v>
      </c>
      <c r="K75" s="37">
        <f t="shared" si="11"/>
        <v>0.5</v>
      </c>
      <c r="L75" s="37">
        <f t="shared" si="11"/>
        <v>1</v>
      </c>
      <c r="M75" s="37">
        <f t="shared" si="11"/>
        <v>0.5</v>
      </c>
      <c r="N75" s="37">
        <f t="shared" si="11"/>
        <v>1</v>
      </c>
      <c r="O75" s="37">
        <f t="shared" si="11"/>
        <v>1</v>
      </c>
      <c r="P75" s="37">
        <f t="shared" si="11"/>
        <v>0</v>
      </c>
      <c r="Q75" s="37">
        <f t="shared" si="11"/>
        <v>0.5</v>
      </c>
      <c r="R75" s="37" t="e">
        <f t="shared" si="11"/>
        <v>#DIV/0!</v>
      </c>
      <c r="S75" s="37" t="e">
        <f t="shared" si="11"/>
        <v>#DIV/0!</v>
      </c>
      <c r="T75" s="37" t="e">
        <f t="shared" si="11"/>
        <v>#DIV/0!</v>
      </c>
      <c r="U75" s="37" t="e">
        <f t="shared" si="11"/>
        <v>#DIV/0!</v>
      </c>
      <c r="V75" s="37" t="e">
        <f t="shared" si="11"/>
        <v>#DIV/0!</v>
      </c>
      <c r="W75" s="37" t="e">
        <f t="shared" si="11"/>
        <v>#DIV/0!</v>
      </c>
      <c r="X75" s="37" t="e">
        <f t="shared" si="11"/>
        <v>#DIV/0!</v>
      </c>
      <c r="Y75" s="37" t="e">
        <f t="shared" si="11"/>
        <v>#DIV/0!</v>
      </c>
      <c r="Z75" s="37" t="e">
        <f t="shared" si="11"/>
        <v>#DIV/0!</v>
      </c>
      <c r="AA75" s="37" t="e">
        <f t="shared" si="11"/>
        <v>#DIV/0!</v>
      </c>
      <c r="AB75" s="37" t="e">
        <f t="shared" si="11"/>
        <v>#DIV/0!</v>
      </c>
      <c r="AC75" s="37" t="e">
        <f t="shared" si="11"/>
        <v>#DIV/0!</v>
      </c>
      <c r="AD75" s="37" t="e">
        <f t="shared" si="11"/>
        <v>#DIV/0!</v>
      </c>
      <c r="AE75" s="37" t="e">
        <f t="shared" si="11"/>
        <v>#DIV/0!</v>
      </c>
      <c r="AF75" s="37" t="e">
        <f t="shared" si="11"/>
        <v>#DIV/0!</v>
      </c>
      <c r="AG75" s="37" t="e">
        <f t="shared" si="11"/>
        <v>#DIV/0!</v>
      </c>
      <c r="AH75" s="37">
        <f t="shared" si="11"/>
        <v>0.6666666716337205</v>
      </c>
      <c r="AI75" s="37">
        <f t="shared" si="11"/>
        <v>1</v>
      </c>
      <c r="AJ75" s="37">
        <f t="shared" si="11"/>
        <v>0.6666666716337205</v>
      </c>
      <c r="AK75" s="37">
        <f t="shared" si="11"/>
        <v>0.5</v>
      </c>
      <c r="AL75" s="37">
        <f t="shared" si="11"/>
        <v>0.5</v>
      </c>
      <c r="AM75" s="37">
        <f t="shared" si="11"/>
        <v>0.5</v>
      </c>
      <c r="AN75" s="37" t="e">
        <f t="shared" si="11"/>
        <v>#DIV/0!</v>
      </c>
      <c r="AO75" s="37" t="e">
        <f t="shared" si="11"/>
        <v>#DIV/0!</v>
      </c>
      <c r="AP75" s="37" t="e">
        <f t="shared" si="11"/>
        <v>#DIV/0!</v>
      </c>
      <c r="AQ75" s="37" t="e">
        <f t="shared" si="11"/>
        <v>#DIV/0!</v>
      </c>
      <c r="AR75" s="88">
        <f>AR74/(AR5*$B$74)</f>
        <v>0.6416666746139528</v>
      </c>
      <c r="AS75" s="88">
        <f>AS74/(AS5*$B$74)</f>
        <v>0.6428571428571429</v>
      </c>
      <c r="AT75" s="88">
        <f>AT74/(AT5*$B$74)</f>
        <v>0.63888888557752</v>
      </c>
      <c r="AU75" s="144"/>
      <c r="AV75" s="144"/>
      <c r="AW75" s="144"/>
    </row>
    <row r="76" spans="44:49" ht="12.75">
      <c r="AR76" s="86"/>
      <c r="AS76" s="86"/>
      <c r="AT76" s="86"/>
      <c r="AU76" s="45" t="s">
        <v>41</v>
      </c>
      <c r="AV76" s="44"/>
      <c r="AW76" s="44"/>
    </row>
    <row r="77" spans="1:49" ht="12.75">
      <c r="A77" s="35" t="s">
        <v>43</v>
      </c>
      <c r="B77" s="6"/>
      <c r="C77" s="6"/>
      <c r="D77" s="6"/>
      <c r="AR77" s="86"/>
      <c r="AS77" s="86"/>
      <c r="AT77" s="86"/>
      <c r="AU77" s="40" t="s">
        <v>40</v>
      </c>
      <c r="AV77" s="5" t="s">
        <v>38</v>
      </c>
      <c r="AW77" s="1" t="s">
        <v>39</v>
      </c>
    </row>
    <row r="78" spans="4:49" ht="12.75">
      <c r="D78" s="6">
        <f aca="true" t="shared" si="12" ref="D78:AQ78">SUM(D74,D57,D40,D23)</f>
        <v>7</v>
      </c>
      <c r="E78" s="6">
        <f t="shared" si="12"/>
        <v>6</v>
      </c>
      <c r="F78" s="6">
        <f t="shared" si="12"/>
        <v>8</v>
      </c>
      <c r="G78" s="6">
        <f t="shared" si="12"/>
        <v>5</v>
      </c>
      <c r="H78" s="6">
        <f t="shared" si="12"/>
        <v>7</v>
      </c>
      <c r="I78" s="6">
        <f t="shared" si="12"/>
        <v>9</v>
      </c>
      <c r="J78" s="6">
        <f t="shared" si="12"/>
        <v>7</v>
      </c>
      <c r="K78" s="6">
        <f t="shared" si="12"/>
        <v>8</v>
      </c>
      <c r="L78" s="6">
        <f t="shared" si="12"/>
        <v>7</v>
      </c>
      <c r="M78" s="6">
        <f t="shared" si="12"/>
        <v>9</v>
      </c>
      <c r="N78" s="6">
        <f t="shared" si="12"/>
        <v>9</v>
      </c>
      <c r="O78" s="6">
        <f t="shared" si="12"/>
        <v>5</v>
      </c>
      <c r="P78" s="6">
        <f t="shared" si="12"/>
        <v>6</v>
      </c>
      <c r="Q78" s="6">
        <f t="shared" si="12"/>
        <v>8</v>
      </c>
      <c r="R78" s="6">
        <f t="shared" si="12"/>
        <v>0</v>
      </c>
      <c r="S78" s="6">
        <f t="shared" si="12"/>
        <v>0</v>
      </c>
      <c r="T78" s="6">
        <f t="shared" si="12"/>
        <v>0</v>
      </c>
      <c r="U78" s="6">
        <f t="shared" si="12"/>
        <v>0</v>
      </c>
      <c r="V78" s="6">
        <f t="shared" si="12"/>
        <v>0</v>
      </c>
      <c r="W78" s="6">
        <f t="shared" si="12"/>
        <v>0</v>
      </c>
      <c r="X78" s="6">
        <f t="shared" si="12"/>
        <v>0</v>
      </c>
      <c r="Y78" s="6">
        <f t="shared" si="12"/>
        <v>0</v>
      </c>
      <c r="Z78" s="6">
        <f t="shared" si="12"/>
        <v>0</v>
      </c>
      <c r="AA78" s="6">
        <f t="shared" si="12"/>
        <v>0</v>
      </c>
      <c r="AB78" s="6">
        <f t="shared" si="12"/>
        <v>0</v>
      </c>
      <c r="AC78" s="6">
        <f t="shared" si="12"/>
        <v>0</v>
      </c>
      <c r="AD78" s="6">
        <f t="shared" si="12"/>
        <v>0</v>
      </c>
      <c r="AE78" s="6">
        <f t="shared" si="12"/>
        <v>0</v>
      </c>
      <c r="AF78" s="6">
        <f t="shared" si="12"/>
        <v>0</v>
      </c>
      <c r="AG78" s="6">
        <f t="shared" si="12"/>
        <v>0</v>
      </c>
      <c r="AH78" s="6">
        <f t="shared" si="12"/>
        <v>6.333333373069764</v>
      </c>
      <c r="AI78" s="6">
        <f t="shared" si="12"/>
        <v>10</v>
      </c>
      <c r="AJ78" s="6">
        <f t="shared" si="12"/>
        <v>8.666666686534882</v>
      </c>
      <c r="AK78" s="6">
        <f t="shared" si="12"/>
        <v>4</v>
      </c>
      <c r="AL78" s="6">
        <f t="shared" si="12"/>
        <v>5</v>
      </c>
      <c r="AM78" s="6">
        <f t="shared" si="12"/>
        <v>9</v>
      </c>
      <c r="AN78" s="6">
        <f t="shared" si="12"/>
        <v>0</v>
      </c>
      <c r="AO78" s="6">
        <f t="shared" si="12"/>
        <v>0</v>
      </c>
      <c r="AP78" s="6">
        <f t="shared" si="12"/>
        <v>0</v>
      </c>
      <c r="AQ78" s="6">
        <f t="shared" si="12"/>
        <v>0</v>
      </c>
      <c r="AR78" s="87">
        <f>AR57+AR74+AR40+AR23</f>
        <v>144</v>
      </c>
      <c r="AS78" s="87">
        <f>AS57+AS74+AS40+AS23</f>
        <v>101</v>
      </c>
      <c r="AT78" s="87">
        <f>AT57+AT74+AT40+AT23</f>
        <v>43.00000011920929</v>
      </c>
      <c r="AU78" s="41"/>
      <c r="AV78" s="42"/>
      <c r="AW78" s="43"/>
    </row>
    <row r="79" spans="4:49" ht="12.75">
      <c r="D79" s="7">
        <f>D78/($B$23+$B$40+$B$57+$B$74)/D7</f>
        <v>0.7</v>
      </c>
      <c r="E79" s="7">
        <f aca="true" t="shared" si="13" ref="E79:AQ79">E78/($B$23+$B$40+$B$57+$B$74)/E7</f>
        <v>0.6</v>
      </c>
      <c r="F79" s="7">
        <f t="shared" si="13"/>
        <v>0.8</v>
      </c>
      <c r="G79" s="7">
        <f t="shared" si="13"/>
        <v>0.5</v>
      </c>
      <c r="H79" s="7">
        <f t="shared" si="13"/>
        <v>0.7</v>
      </c>
      <c r="I79" s="7">
        <f t="shared" si="13"/>
        <v>0.9</v>
      </c>
      <c r="J79" s="7">
        <f t="shared" si="13"/>
        <v>0.7</v>
      </c>
      <c r="K79" s="7">
        <f t="shared" si="13"/>
        <v>0.8</v>
      </c>
      <c r="L79" s="7">
        <f t="shared" si="13"/>
        <v>0.7</v>
      </c>
      <c r="M79" s="7">
        <f t="shared" si="13"/>
        <v>0.9</v>
      </c>
      <c r="N79" s="7">
        <f t="shared" si="13"/>
        <v>0.9</v>
      </c>
      <c r="O79" s="7">
        <f t="shared" si="13"/>
        <v>0.5</v>
      </c>
      <c r="P79" s="7">
        <f t="shared" si="13"/>
        <v>0.6</v>
      </c>
      <c r="Q79" s="7">
        <f t="shared" si="13"/>
        <v>0.8</v>
      </c>
      <c r="R79" s="7" t="e">
        <f t="shared" si="13"/>
        <v>#DIV/0!</v>
      </c>
      <c r="S79" s="7" t="e">
        <f t="shared" si="13"/>
        <v>#DIV/0!</v>
      </c>
      <c r="T79" s="7" t="e">
        <f t="shared" si="13"/>
        <v>#DIV/0!</v>
      </c>
      <c r="U79" s="7" t="e">
        <f t="shared" si="13"/>
        <v>#DIV/0!</v>
      </c>
      <c r="V79" s="7" t="e">
        <f t="shared" si="13"/>
        <v>#DIV/0!</v>
      </c>
      <c r="W79" s="7" t="e">
        <f t="shared" si="13"/>
        <v>#DIV/0!</v>
      </c>
      <c r="X79" s="7" t="e">
        <f t="shared" si="13"/>
        <v>#DIV/0!</v>
      </c>
      <c r="Y79" s="7" t="e">
        <f t="shared" si="13"/>
        <v>#DIV/0!</v>
      </c>
      <c r="Z79" s="7" t="e">
        <f t="shared" si="13"/>
        <v>#DIV/0!</v>
      </c>
      <c r="AA79" s="7" t="e">
        <f t="shared" si="13"/>
        <v>#DIV/0!</v>
      </c>
      <c r="AB79" s="7" t="e">
        <f t="shared" si="13"/>
        <v>#DIV/0!</v>
      </c>
      <c r="AC79" s="7" t="e">
        <f t="shared" si="13"/>
        <v>#DIV/0!</v>
      </c>
      <c r="AD79" s="7" t="e">
        <f t="shared" si="13"/>
        <v>#DIV/0!</v>
      </c>
      <c r="AE79" s="7" t="e">
        <f t="shared" si="13"/>
        <v>#DIV/0!</v>
      </c>
      <c r="AF79" s="7" t="e">
        <f t="shared" si="13"/>
        <v>#DIV/0!</v>
      </c>
      <c r="AG79" s="7" t="e">
        <f t="shared" si="13"/>
        <v>#DIV/0!</v>
      </c>
      <c r="AH79" s="7">
        <f t="shared" si="13"/>
        <v>0.6333333373069764</v>
      </c>
      <c r="AI79" s="7">
        <f t="shared" si="13"/>
        <v>1</v>
      </c>
      <c r="AJ79" s="7">
        <f t="shared" si="13"/>
        <v>0.8666666686534882</v>
      </c>
      <c r="AK79" s="7">
        <f t="shared" si="13"/>
        <v>0.4</v>
      </c>
      <c r="AL79" s="7">
        <f t="shared" si="13"/>
        <v>0.5</v>
      </c>
      <c r="AM79" s="7">
        <f t="shared" si="13"/>
        <v>0.9</v>
      </c>
      <c r="AN79" s="7" t="e">
        <f t="shared" si="13"/>
        <v>#DIV/0!</v>
      </c>
      <c r="AO79" s="7" t="e">
        <f t="shared" si="13"/>
        <v>#DIV/0!</v>
      </c>
      <c r="AP79" s="7" t="e">
        <f t="shared" si="13"/>
        <v>#DIV/0!</v>
      </c>
      <c r="AQ79" s="7" t="e">
        <f t="shared" si="13"/>
        <v>#DIV/0!</v>
      </c>
      <c r="AR79" s="89">
        <f>AR78/($B$40+$B$23+$B$57+$B$74)/AR5</f>
        <v>0.72</v>
      </c>
      <c r="AS79" s="89">
        <f>AS78/($B$40+$B$23+$B$57+$B$74)/AS5</f>
        <v>0.7214285714285714</v>
      </c>
      <c r="AT79" s="89">
        <f>AT78/($B$40+$B$23+$B$57+$B$74)/AT5</f>
        <v>0.7166666686534882</v>
      </c>
      <c r="AU79" s="145">
        <f>(COUNTIF(AU8:AU73,"&lt;45"))-COUNTIF(AU42:AU73,"=0,00%")</f>
        <v>0</v>
      </c>
      <c r="AV79" s="145">
        <f>B74+B57+B40+B23-AU79-AW79</f>
        <v>3</v>
      </c>
      <c r="AW79" s="149">
        <f>COUNTIF(AU8:AU73,"&gt;69,99")</f>
        <v>7</v>
      </c>
    </row>
    <row r="80" ht="12.75">
      <c r="AV80" s="5"/>
    </row>
    <row r="81" ht="12.75">
      <c r="AV81" s="5"/>
    </row>
    <row r="82" ht="12.75">
      <c r="AV82" s="5"/>
    </row>
    <row r="83" ht="12.75">
      <c r="AV83" s="5"/>
    </row>
    <row r="84" ht="12.75">
      <c r="AV84" s="5"/>
    </row>
    <row r="85" ht="12.75">
      <c r="AV85" s="5"/>
    </row>
    <row r="86" ht="12.75">
      <c r="AV86" s="5"/>
    </row>
    <row r="87" ht="12.75">
      <c r="AV87" s="5"/>
    </row>
    <row r="88" ht="12.75">
      <c r="AV88" s="5"/>
    </row>
    <row r="89" ht="12.75">
      <c r="AV89" s="5"/>
    </row>
    <row r="90" ht="12.75">
      <c r="AV90" s="5"/>
    </row>
    <row r="91" ht="12.75">
      <c r="AV91" s="5"/>
    </row>
    <row r="92" ht="12.75">
      <c r="AV92" s="5"/>
    </row>
    <row r="93" ht="12.75">
      <c r="AV93" s="5"/>
    </row>
    <row r="94" ht="12.75">
      <c r="AV94" s="5"/>
    </row>
    <row r="95" ht="12.75">
      <c r="AV95" s="5"/>
    </row>
    <row r="96" ht="12.75">
      <c r="AV96" s="5"/>
    </row>
    <row r="97" ht="12.75">
      <c r="AV97" s="5"/>
    </row>
    <row r="98" ht="12.75">
      <c r="AV98" s="5"/>
    </row>
    <row r="99" ht="12.75">
      <c r="AV99" s="5"/>
    </row>
    <row r="100" ht="12.75">
      <c r="AV100" s="5"/>
    </row>
    <row r="101" ht="12.75">
      <c r="AV101" s="5"/>
    </row>
    <row r="102" ht="12.75">
      <c r="AV102" s="5"/>
    </row>
    <row r="103" ht="12.75">
      <c r="AV103" s="5"/>
    </row>
    <row r="104" ht="12.75">
      <c r="AV104" s="5"/>
    </row>
    <row r="105" ht="12.75">
      <c r="AV105" s="5"/>
    </row>
    <row r="106" ht="12.75">
      <c r="AV106" s="5"/>
    </row>
    <row r="107" ht="12.75">
      <c r="AV107" s="5"/>
    </row>
    <row r="108" ht="12.75">
      <c r="AV108" s="5"/>
    </row>
    <row r="109" ht="12.75">
      <c r="AV109" s="5"/>
    </row>
    <row r="110" ht="12.75">
      <c r="AV110" s="5"/>
    </row>
    <row r="111" ht="12.75">
      <c r="AV111" s="5"/>
    </row>
    <row r="112" ht="12.75">
      <c r="AV112" s="5"/>
    </row>
    <row r="113" ht="12.75">
      <c r="AV113" s="5"/>
    </row>
    <row r="114" ht="12.75">
      <c r="AV114" s="5"/>
    </row>
    <row r="115" ht="12.75">
      <c r="AV115" s="5"/>
    </row>
    <row r="116" ht="12.75">
      <c r="AV116" s="5"/>
    </row>
    <row r="117" ht="12.75">
      <c r="AV117" s="5"/>
    </row>
    <row r="118" ht="12.75">
      <c r="AV118" s="5"/>
    </row>
    <row r="119" ht="12.75">
      <c r="AV119" s="5"/>
    </row>
    <row r="120" ht="12.75">
      <c r="AV120" s="5"/>
    </row>
    <row r="121" ht="12.75">
      <c r="AV121" s="5"/>
    </row>
    <row r="122" ht="12.75">
      <c r="AV122" s="5"/>
    </row>
    <row r="123" ht="12.75">
      <c r="AV123" s="5"/>
    </row>
    <row r="124" ht="12.75">
      <c r="AV124" s="5"/>
    </row>
    <row r="125" ht="12.75">
      <c r="AV125" s="5"/>
    </row>
    <row r="126" ht="12.75">
      <c r="AV126" s="5"/>
    </row>
    <row r="127" ht="12.75">
      <c r="AV127" s="5"/>
    </row>
    <row r="128" ht="12.75">
      <c r="AV128" s="5"/>
    </row>
    <row r="129" ht="12.75">
      <c r="AV129" s="5"/>
    </row>
    <row r="130" ht="12.75">
      <c r="AV130" s="5"/>
    </row>
    <row r="131" ht="12.75">
      <c r="AV131" s="5"/>
    </row>
    <row r="132" ht="12.75">
      <c r="AV132" s="5"/>
    </row>
    <row r="133" ht="12.75">
      <c r="AV133" s="5"/>
    </row>
    <row r="134" ht="12.75">
      <c r="AV134" s="5"/>
    </row>
    <row r="135" ht="12.75">
      <c r="AV135" s="5"/>
    </row>
    <row r="136" ht="12.75">
      <c r="AV136" s="5"/>
    </row>
    <row r="137" ht="12.75">
      <c r="AV137" s="5"/>
    </row>
    <row r="138" ht="12.75">
      <c r="AV138" s="5"/>
    </row>
    <row r="139" ht="12.75">
      <c r="AV139" s="5"/>
    </row>
    <row r="140" ht="12.75">
      <c r="AV140" s="5"/>
    </row>
    <row r="141" ht="12.75">
      <c r="AV141" s="5"/>
    </row>
    <row r="142" ht="12.75">
      <c r="AV142" s="5"/>
    </row>
    <row r="143" ht="12.75">
      <c r="AV143" s="5"/>
    </row>
    <row r="144" ht="12.75">
      <c r="AV144" s="5"/>
    </row>
    <row r="145" ht="12.75">
      <c r="AV145" s="5"/>
    </row>
    <row r="146" ht="12.75">
      <c r="AV146" s="5"/>
    </row>
    <row r="147" ht="12.75">
      <c r="AV147" s="5"/>
    </row>
    <row r="148" ht="12.75">
      <c r="AV148" s="5"/>
    </row>
    <row r="149" ht="12.75">
      <c r="AV149" s="5"/>
    </row>
    <row r="150" ht="12.75">
      <c r="AV150" s="5"/>
    </row>
    <row r="151" ht="12.75">
      <c r="AV151" s="5"/>
    </row>
    <row r="152" ht="12.75">
      <c r="AV152" s="5"/>
    </row>
    <row r="153" ht="12.75">
      <c r="AV153" s="5"/>
    </row>
    <row r="154" ht="12.75">
      <c r="AV154" s="5"/>
    </row>
    <row r="155" ht="12.75">
      <c r="AV155" s="5"/>
    </row>
    <row r="156" ht="12.75">
      <c r="AV156" s="5"/>
    </row>
    <row r="157" ht="12.75">
      <c r="AV157" s="5"/>
    </row>
    <row r="158" ht="12.75">
      <c r="AV158" s="5"/>
    </row>
    <row r="159" ht="12.75">
      <c r="AV159" s="5"/>
    </row>
    <row r="160" ht="12.75">
      <c r="AV160" s="5"/>
    </row>
    <row r="161" ht="12.75">
      <c r="AV161" s="5"/>
    </row>
    <row r="162" ht="12.75">
      <c r="AV162" s="5"/>
    </row>
    <row r="163" ht="12.75">
      <c r="AV163" s="5"/>
    </row>
    <row r="164" ht="12.75">
      <c r="AV164" s="5"/>
    </row>
    <row r="165" ht="12.75">
      <c r="AV165" s="5"/>
    </row>
    <row r="166" ht="12.75">
      <c r="AV166" s="5"/>
    </row>
    <row r="167" ht="12.75">
      <c r="AV167" s="5"/>
    </row>
    <row r="168" ht="12.75">
      <c r="AV168" s="5"/>
    </row>
    <row r="169" ht="12.75">
      <c r="AV169" s="5"/>
    </row>
    <row r="170" ht="12.75">
      <c r="AV170" s="5"/>
    </row>
    <row r="171" ht="12.75">
      <c r="AV171" s="5"/>
    </row>
    <row r="172" ht="12.75">
      <c r="AV172" s="5"/>
    </row>
    <row r="173" ht="12.75">
      <c r="AV173" s="5"/>
    </row>
    <row r="174" ht="12.75">
      <c r="AV174" s="5"/>
    </row>
    <row r="175" ht="12.75">
      <c r="AV175" s="5"/>
    </row>
    <row r="176" ht="12.75">
      <c r="AV176" s="5"/>
    </row>
    <row r="177" ht="12.75">
      <c r="AV177" s="5"/>
    </row>
    <row r="178" ht="12.75">
      <c r="AV178" s="5"/>
    </row>
    <row r="179" ht="12.75">
      <c r="AV179" s="5"/>
    </row>
    <row r="180" ht="12.75">
      <c r="AV180" s="5"/>
    </row>
    <row r="181" ht="12.75">
      <c r="AV181" s="5"/>
    </row>
    <row r="182" ht="12.75">
      <c r="AV182" s="5"/>
    </row>
    <row r="183" ht="12.75">
      <c r="AV183" s="5"/>
    </row>
    <row r="184" ht="12.75">
      <c r="AV184" s="5"/>
    </row>
    <row r="185" ht="12.75">
      <c r="AV185" s="5"/>
    </row>
    <row r="186" ht="12.75">
      <c r="AV186" s="5"/>
    </row>
    <row r="187" ht="12.75">
      <c r="AV187" s="5"/>
    </row>
    <row r="188" ht="12.75">
      <c r="AV188" s="5"/>
    </row>
    <row r="189" ht="12.75">
      <c r="AV189" s="5"/>
    </row>
    <row r="190" ht="12.75">
      <c r="AV190" s="5"/>
    </row>
    <row r="191" ht="12.75">
      <c r="AV191" s="5"/>
    </row>
    <row r="192" ht="12.75">
      <c r="AV192" s="5"/>
    </row>
    <row r="193" ht="12.75">
      <c r="AV193" s="5"/>
    </row>
    <row r="194" ht="12.75">
      <c r="AV194" s="5"/>
    </row>
    <row r="195" ht="12.75">
      <c r="AV195" s="5"/>
    </row>
    <row r="196" ht="12.75">
      <c r="AV196" s="5"/>
    </row>
    <row r="197" ht="12.75">
      <c r="AV197" s="5"/>
    </row>
    <row r="198" ht="12.75">
      <c r="AV198" s="5"/>
    </row>
    <row r="199" ht="12.75">
      <c r="AV199" s="5"/>
    </row>
    <row r="200" ht="12.75">
      <c r="AV200" s="5"/>
    </row>
    <row r="201" ht="12.75">
      <c r="AV201" s="5"/>
    </row>
    <row r="202" ht="12.75">
      <c r="AV202" s="5"/>
    </row>
    <row r="203" ht="12.75">
      <c r="AV203" s="5"/>
    </row>
    <row r="204" ht="12.75">
      <c r="AV204" s="5"/>
    </row>
    <row r="205" ht="12.75">
      <c r="AV205" s="5"/>
    </row>
    <row r="206" ht="12.75">
      <c r="AV206" s="5"/>
    </row>
    <row r="207" ht="12.75">
      <c r="AV207" s="5"/>
    </row>
    <row r="208" ht="12.75">
      <c r="AV208" s="5"/>
    </row>
    <row r="209" ht="12.75">
      <c r="AV209" s="5"/>
    </row>
    <row r="210" ht="12.75">
      <c r="AV210" s="5"/>
    </row>
    <row r="211" ht="12.75">
      <c r="AV211" s="5"/>
    </row>
    <row r="212" ht="12.75">
      <c r="AV212" s="5"/>
    </row>
    <row r="213" ht="12.75">
      <c r="AV213" s="5"/>
    </row>
    <row r="214" ht="12.75">
      <c r="AV214" s="5"/>
    </row>
    <row r="215" ht="12.75">
      <c r="AV215" s="5"/>
    </row>
    <row r="216" ht="12.75">
      <c r="AV216" s="5"/>
    </row>
    <row r="217" ht="12.75">
      <c r="AV217" s="5"/>
    </row>
    <row r="218" ht="12.75">
      <c r="AV218" s="5"/>
    </row>
    <row r="219" ht="12.75">
      <c r="AV219" s="5"/>
    </row>
    <row r="220" ht="12.75">
      <c r="AV220" s="5"/>
    </row>
    <row r="221" ht="12.75">
      <c r="AV221" s="5"/>
    </row>
    <row r="222" ht="12.75">
      <c r="AV222" s="5"/>
    </row>
    <row r="223" ht="12.75">
      <c r="AV223" s="5"/>
    </row>
    <row r="224" ht="12.75">
      <c r="AV224" s="5"/>
    </row>
    <row r="225" ht="12.75">
      <c r="AV225" s="5"/>
    </row>
    <row r="226" ht="12.75">
      <c r="AV226" s="5"/>
    </row>
    <row r="227" ht="12.75">
      <c r="AV227" s="5"/>
    </row>
    <row r="228" ht="12.75">
      <c r="AV228" s="5"/>
    </row>
    <row r="229" ht="12.75">
      <c r="AV229" s="5"/>
    </row>
    <row r="230" ht="12.75">
      <c r="AV230" s="5"/>
    </row>
    <row r="231" ht="12.75">
      <c r="AV231" s="5"/>
    </row>
    <row r="232" ht="12.75">
      <c r="AV232" s="5"/>
    </row>
    <row r="233" ht="12.75">
      <c r="AV233" s="5"/>
    </row>
    <row r="234" ht="12.75">
      <c r="AV234" s="5"/>
    </row>
    <row r="235" ht="12.75">
      <c r="AV235" s="5"/>
    </row>
    <row r="236" ht="12.75">
      <c r="AV236" s="5"/>
    </row>
    <row r="237" ht="12.75">
      <c r="AV237" s="5"/>
    </row>
    <row r="238" ht="12.75">
      <c r="AV238" s="5"/>
    </row>
    <row r="239" ht="12.75">
      <c r="AV239" s="5"/>
    </row>
    <row r="240" ht="12.75">
      <c r="AV240" s="5"/>
    </row>
    <row r="241" ht="12.75">
      <c r="AV241" s="5"/>
    </row>
    <row r="242" ht="12.75">
      <c r="AV242" s="5"/>
    </row>
    <row r="243" ht="12.75">
      <c r="AV243" s="5"/>
    </row>
    <row r="244" ht="12.75">
      <c r="AV244" s="5"/>
    </row>
    <row r="245" ht="12.75">
      <c r="AV245" s="5"/>
    </row>
    <row r="246" ht="12.75">
      <c r="AV246" s="5"/>
    </row>
    <row r="247" ht="12.75">
      <c r="AV247" s="5"/>
    </row>
    <row r="248" ht="12.75">
      <c r="AV248" s="5"/>
    </row>
    <row r="249" ht="12.75">
      <c r="AV249" s="5"/>
    </row>
    <row r="250" ht="12.75">
      <c r="AV250" s="5"/>
    </row>
    <row r="251" ht="12.75">
      <c r="AV251" s="5"/>
    </row>
    <row r="252" ht="12.75">
      <c r="AV252" s="5"/>
    </row>
    <row r="253" ht="12.75">
      <c r="AV253" s="5"/>
    </row>
    <row r="254" ht="12.75">
      <c r="AV254" s="5"/>
    </row>
    <row r="255" ht="12.75">
      <c r="AV255" s="5"/>
    </row>
    <row r="256" ht="12.75">
      <c r="AV256" s="5"/>
    </row>
    <row r="257" ht="12.75">
      <c r="AV257" s="5"/>
    </row>
    <row r="258" ht="12.75">
      <c r="AV258" s="5"/>
    </row>
    <row r="259" ht="12.75">
      <c r="AV259" s="5"/>
    </row>
    <row r="260" ht="12.75">
      <c r="AV260" s="5"/>
    </row>
    <row r="261" ht="12.75">
      <c r="AV261" s="5"/>
    </row>
    <row r="262" ht="12.75">
      <c r="AV262" s="5"/>
    </row>
    <row r="263" ht="12.75">
      <c r="AV263" s="5"/>
    </row>
    <row r="264" ht="12.75">
      <c r="AV264" s="5"/>
    </row>
    <row r="265" ht="12.75">
      <c r="AV265" s="5"/>
    </row>
    <row r="266" ht="12.75">
      <c r="AV266" s="5"/>
    </row>
    <row r="267" ht="12.75">
      <c r="AV267" s="5"/>
    </row>
    <row r="268" ht="12.75">
      <c r="AV268" s="5"/>
    </row>
    <row r="269" ht="12.75">
      <c r="AV269" s="5"/>
    </row>
    <row r="270" ht="12.75">
      <c r="AV270" s="5"/>
    </row>
    <row r="271" ht="12.75">
      <c r="AV271" s="5"/>
    </row>
    <row r="272" ht="12.75">
      <c r="AV272" s="5"/>
    </row>
    <row r="273" ht="12.75">
      <c r="AV273" s="5"/>
    </row>
    <row r="274" ht="12.75">
      <c r="AV274" s="5"/>
    </row>
    <row r="275" ht="12.75">
      <c r="AV275" s="5"/>
    </row>
    <row r="276" ht="12.75">
      <c r="AV276" s="5"/>
    </row>
    <row r="277" ht="12.75">
      <c r="AV277" s="5"/>
    </row>
    <row r="278" ht="12.75">
      <c r="AV278" s="5"/>
    </row>
    <row r="279" ht="12.75">
      <c r="AV279" s="5"/>
    </row>
    <row r="280" ht="12.75">
      <c r="AV280" s="5"/>
    </row>
    <row r="281" ht="12.75">
      <c r="AV281" s="5"/>
    </row>
    <row r="282" ht="12.75">
      <c r="AV282" s="5"/>
    </row>
    <row r="283" ht="12.75">
      <c r="AV283" s="5"/>
    </row>
    <row r="284" ht="12.75">
      <c r="AV284" s="5"/>
    </row>
    <row r="285" ht="12.75">
      <c r="AV285" s="5"/>
    </row>
    <row r="286" ht="12.75">
      <c r="AV286" s="5"/>
    </row>
    <row r="287" ht="12.75">
      <c r="AV287" s="5"/>
    </row>
    <row r="288" ht="12.75">
      <c r="AV288" s="5"/>
    </row>
    <row r="289" ht="12.75">
      <c r="AV289" s="5"/>
    </row>
    <row r="290" ht="12.75">
      <c r="AV290" s="5"/>
    </row>
    <row r="291" ht="12.75">
      <c r="AV291" s="5"/>
    </row>
    <row r="292" ht="12.75">
      <c r="AV292" s="5"/>
    </row>
    <row r="293" ht="12.75">
      <c r="AV293" s="5"/>
    </row>
    <row r="294" ht="12.75">
      <c r="AV294" s="5"/>
    </row>
    <row r="295" ht="12.75">
      <c r="AV295" s="5"/>
    </row>
    <row r="296" ht="12.75">
      <c r="AV296" s="5"/>
    </row>
    <row r="297" ht="12.75">
      <c r="AV297" s="5"/>
    </row>
    <row r="298" ht="12.75">
      <c r="AV298" s="5"/>
    </row>
    <row r="299" ht="12.75">
      <c r="AV299" s="5"/>
    </row>
    <row r="300" ht="12.75">
      <c r="AV300" s="5"/>
    </row>
    <row r="301" ht="12.75">
      <c r="AV301" s="5"/>
    </row>
    <row r="302" ht="12.75">
      <c r="AV302" s="5"/>
    </row>
    <row r="303" ht="12.75">
      <c r="AV303" s="5"/>
    </row>
    <row r="304" ht="12.75">
      <c r="AV304" s="5"/>
    </row>
    <row r="305" ht="12.75">
      <c r="AV305" s="5"/>
    </row>
    <row r="306" ht="12.75">
      <c r="AV306" s="5"/>
    </row>
    <row r="307" ht="12.75">
      <c r="AV307" s="5"/>
    </row>
    <row r="308" ht="12.75">
      <c r="AV308" s="5"/>
    </row>
    <row r="309" ht="12.75">
      <c r="AV309" s="5"/>
    </row>
    <row r="310" ht="12.75">
      <c r="AV310" s="5"/>
    </row>
    <row r="311" ht="12.75">
      <c r="AV311" s="5"/>
    </row>
    <row r="312" ht="12.75">
      <c r="AV312" s="5"/>
    </row>
    <row r="313" ht="12.75">
      <c r="AV313" s="5"/>
    </row>
    <row r="314" ht="12.75">
      <c r="AV314" s="5"/>
    </row>
    <row r="315" ht="12.75">
      <c r="AV315" s="5"/>
    </row>
    <row r="316" ht="12.75">
      <c r="AV316" s="5"/>
    </row>
    <row r="317" ht="12.75">
      <c r="AV317" s="5"/>
    </row>
    <row r="318" ht="12.75">
      <c r="AV318" s="5"/>
    </row>
    <row r="319" ht="12.75">
      <c r="AV319" s="5"/>
    </row>
    <row r="320" ht="12.75">
      <c r="AV320" s="5"/>
    </row>
    <row r="321" ht="12.75">
      <c r="AV321" s="5"/>
    </row>
    <row r="322" ht="12.75">
      <c r="AV322" s="5"/>
    </row>
    <row r="323" ht="12.75">
      <c r="AV323" s="5"/>
    </row>
    <row r="324" ht="12.75">
      <c r="AV324" s="5"/>
    </row>
    <row r="325" ht="12.75">
      <c r="AV325" s="5"/>
    </row>
    <row r="326" ht="12.75">
      <c r="AV326" s="5"/>
    </row>
    <row r="327" ht="12.75">
      <c r="AV327" s="5"/>
    </row>
    <row r="328" ht="12.75">
      <c r="AV328" s="5"/>
    </row>
    <row r="329" ht="12.75">
      <c r="AV329" s="5"/>
    </row>
    <row r="330" ht="12.75">
      <c r="AV330" s="5"/>
    </row>
    <row r="331" ht="12.75">
      <c r="AV331" s="5"/>
    </row>
    <row r="332" ht="12.75">
      <c r="AV332" s="5"/>
    </row>
    <row r="333" ht="12.75">
      <c r="AV333" s="5"/>
    </row>
    <row r="334" ht="12.75">
      <c r="AV334" s="5"/>
    </row>
    <row r="335" ht="12.75">
      <c r="AV335" s="5"/>
    </row>
    <row r="336" ht="12.75">
      <c r="AV336" s="5"/>
    </row>
    <row r="337" ht="12.75">
      <c r="AV337" s="5"/>
    </row>
    <row r="338" ht="12.75">
      <c r="AV338" s="5"/>
    </row>
    <row r="339" ht="12.75">
      <c r="AV339" s="5"/>
    </row>
    <row r="340" ht="12.75">
      <c r="AV340" s="5"/>
    </row>
    <row r="341" ht="12.75">
      <c r="AV341" s="5"/>
    </row>
    <row r="342" ht="12.75">
      <c r="AV342" s="5"/>
    </row>
    <row r="343" ht="12.75">
      <c r="AV343" s="5"/>
    </row>
    <row r="344" ht="12.75">
      <c r="AV344" s="5"/>
    </row>
    <row r="345" ht="12.75">
      <c r="AV345" s="5"/>
    </row>
    <row r="346" ht="12.75">
      <c r="AV346" s="5"/>
    </row>
    <row r="347" ht="12.75">
      <c r="AV347" s="5"/>
    </row>
    <row r="348" ht="12.75">
      <c r="AV348" s="5"/>
    </row>
    <row r="349" ht="12.75">
      <c r="AV349" s="5"/>
    </row>
    <row r="350" ht="12.75">
      <c r="AV350" s="5"/>
    </row>
  </sheetData>
  <sheetProtection/>
  <mergeCells count="10">
    <mergeCell ref="AU3:AW3"/>
    <mergeCell ref="R2:S2"/>
    <mergeCell ref="N2:O2"/>
    <mergeCell ref="T2:V2"/>
    <mergeCell ref="Y1:AC1"/>
    <mergeCell ref="C3:E3"/>
    <mergeCell ref="H3:I3"/>
    <mergeCell ref="O1:P1"/>
    <mergeCell ref="L3:AQ3"/>
    <mergeCell ref="AR3:AT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  <ignoredErrors>
    <ignoredError sqref="D79:F79 G79:AQ7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5.375" style="15" customWidth="1"/>
    <col min="2" max="2" width="4.375" style="15" customWidth="1"/>
    <col min="3" max="3" width="18.75390625" style="15" customWidth="1"/>
    <col min="4" max="4" width="19.00390625" style="15" customWidth="1"/>
    <col min="5" max="5" width="12.25390625" style="15" customWidth="1"/>
    <col min="6" max="6" width="1.875" style="15" customWidth="1"/>
    <col min="7" max="8" width="2.25390625" style="15" customWidth="1"/>
    <col min="9" max="9" width="6.25390625" style="15" customWidth="1"/>
    <col min="10" max="10" width="19.375" style="15" customWidth="1"/>
    <col min="11" max="11" width="14.75390625" style="15" customWidth="1"/>
    <col min="12" max="12" width="12.00390625" style="15" customWidth="1"/>
    <col min="13" max="24" width="3.625" style="15" customWidth="1"/>
    <col min="25" max="25" width="9.25390625" style="15" customWidth="1"/>
    <col min="26" max="28" width="8.00390625" style="15" customWidth="1"/>
    <col min="29" max="30" width="9.125" style="15" customWidth="1"/>
    <col min="31" max="31" width="8.625" style="15" customWidth="1"/>
    <col min="32" max="16384" width="9.125" style="15" customWidth="1"/>
  </cols>
  <sheetData>
    <row r="1" spans="2:16" s="13" customFormat="1" ht="18">
      <c r="B1" s="14"/>
      <c r="C1" s="46" t="s">
        <v>42</v>
      </c>
      <c r="E1" s="14"/>
      <c r="F1" s="14"/>
      <c r="G1" s="14"/>
      <c r="I1" s="14"/>
      <c r="J1" s="2" t="s">
        <v>134</v>
      </c>
      <c r="K1" s="148" t="str">
        <f>матрица!O1</f>
        <v>2004 года</v>
      </c>
      <c r="L1" s="146" t="s">
        <v>135</v>
      </c>
      <c r="M1" s="175"/>
      <c r="N1" s="175"/>
      <c r="O1" s="175"/>
      <c r="P1" s="175"/>
    </row>
    <row r="2" spans="1:12" s="13" customFormat="1" ht="12.75">
      <c r="A2" s="104" t="s">
        <v>56</v>
      </c>
      <c r="B2" s="14"/>
      <c r="C2" s="14">
        <f>матрица!F2</f>
        <v>943</v>
      </c>
      <c r="D2" s="104" t="s">
        <v>57</v>
      </c>
      <c r="E2" s="14">
        <f>матрица!N2</f>
        <v>943028</v>
      </c>
      <c r="F2" s="14"/>
      <c r="G2" s="14"/>
      <c r="I2" s="14"/>
      <c r="J2" s="105" t="s">
        <v>55</v>
      </c>
      <c r="K2" s="14" t="str">
        <f>матрица!T2</f>
        <v>Октябрьский район г. Новосибирска</v>
      </c>
      <c r="L2" s="14"/>
    </row>
    <row r="3" spans="4:25" ht="12.75" customHeight="1" thickBot="1">
      <c r="D3" s="92" t="s">
        <v>18</v>
      </c>
      <c r="E3" s="71" t="str">
        <f>матрица!C3</f>
        <v>Русский язык</v>
      </c>
      <c r="H3" s="14"/>
      <c r="J3" s="14" t="s">
        <v>20</v>
      </c>
      <c r="K3" s="71" t="str">
        <f>матрица!L3</f>
        <v>Негосударственное образовательное учреждение средняя общеобразовательная школа ``Таланъ``</v>
      </c>
      <c r="Y3" s="16"/>
    </row>
    <row r="4" spans="4:13" ht="13.5" thickBot="1">
      <c r="D4" s="92" t="s">
        <v>19</v>
      </c>
      <c r="E4" s="92">
        <f>матрица!H3</f>
        <v>6</v>
      </c>
      <c r="J4" s="92" t="s">
        <v>70</v>
      </c>
      <c r="K4" s="197">
        <v>41744</v>
      </c>
      <c r="M4" s="92"/>
    </row>
    <row r="5" spans="1:28" s="11" customFormat="1" ht="15.75" customHeight="1" thickBot="1">
      <c r="A5" s="174" t="s">
        <v>34</v>
      </c>
      <c r="B5" s="174"/>
      <c r="C5" s="174"/>
      <c r="D5" s="74" t="s">
        <v>69</v>
      </c>
      <c r="E5" s="109" t="s">
        <v>10</v>
      </c>
      <c r="F5" s="100"/>
      <c r="G5" s="100"/>
      <c r="H5" s="100"/>
      <c r="I5" s="100"/>
      <c r="J5" s="100"/>
      <c r="K5" s="100"/>
      <c r="L5" s="101"/>
      <c r="M5" s="15"/>
      <c r="N5" s="15"/>
      <c r="O5" s="15"/>
      <c r="P5" s="15"/>
      <c r="Q5" s="15"/>
      <c r="Z5" s="12"/>
      <c r="AB5" s="12"/>
    </row>
    <row r="6" spans="1:28" s="69" customFormat="1" ht="15">
      <c r="A6" s="176" t="s">
        <v>12</v>
      </c>
      <c r="B6" s="176"/>
      <c r="C6" s="176"/>
      <c r="D6" s="94">
        <v>7</v>
      </c>
      <c r="E6" s="110">
        <f>D6/D9</f>
        <v>0.7</v>
      </c>
      <c r="F6" s="102"/>
      <c r="G6" s="102"/>
      <c r="H6" s="102"/>
      <c r="I6" s="102"/>
      <c r="J6" s="102" t="s">
        <v>75</v>
      </c>
      <c r="K6" s="128"/>
      <c r="L6" s="103"/>
      <c r="M6" s="13"/>
      <c r="N6" s="13"/>
      <c r="O6" s="13"/>
      <c r="Z6" s="70"/>
      <c r="AA6" s="70"/>
      <c r="AB6" s="70"/>
    </row>
    <row r="7" spans="1:28" s="69" customFormat="1" ht="15">
      <c r="A7" s="176" t="s">
        <v>13</v>
      </c>
      <c r="B7" s="176"/>
      <c r="C7" s="176"/>
      <c r="D7" s="94">
        <v>3</v>
      </c>
      <c r="E7" s="110">
        <f>D7/D9</f>
        <v>0.3</v>
      </c>
      <c r="F7" s="102"/>
      <c r="G7" s="102"/>
      <c r="H7" s="102"/>
      <c r="I7" s="102"/>
      <c r="J7" s="102"/>
      <c r="K7" s="67"/>
      <c r="L7" s="103"/>
      <c r="M7" s="13"/>
      <c r="N7" s="13"/>
      <c r="O7" s="13"/>
      <c r="Z7" s="70"/>
      <c r="AA7" s="70"/>
      <c r="AB7" s="70"/>
    </row>
    <row r="8" spans="1:28" s="69" customFormat="1" ht="15.75" thickBot="1">
      <c r="A8" s="183" t="s">
        <v>14</v>
      </c>
      <c r="B8" s="183"/>
      <c r="C8" s="183"/>
      <c r="D8" s="95">
        <v>0</v>
      </c>
      <c r="E8" s="111">
        <f>D8/D9</f>
        <v>0</v>
      </c>
      <c r="F8" s="102"/>
      <c r="G8" s="102"/>
      <c r="H8" s="102"/>
      <c r="I8" s="102"/>
      <c r="J8" s="102" t="s">
        <v>78</v>
      </c>
      <c r="K8" s="139"/>
      <c r="L8" s="103"/>
      <c r="M8" s="13"/>
      <c r="N8" s="13"/>
      <c r="O8" s="13"/>
      <c r="Z8" s="70"/>
      <c r="AA8" s="70"/>
      <c r="AB8" s="70"/>
    </row>
    <row r="9" spans="1:28" s="69" customFormat="1" ht="15.75" thickBot="1">
      <c r="A9" s="182" t="s">
        <v>54</v>
      </c>
      <c r="B9" s="182"/>
      <c r="C9" s="182"/>
      <c r="D9" s="108">
        <f>SUM(D6:D8)</f>
        <v>10</v>
      </c>
      <c r="E9" s="112">
        <f>SUM(E6:E8)</f>
        <v>1</v>
      </c>
      <c r="F9" s="102"/>
      <c r="G9" s="102"/>
      <c r="H9" s="102"/>
      <c r="I9" s="102"/>
      <c r="J9" s="102"/>
      <c r="K9" s="70"/>
      <c r="L9" s="106"/>
      <c r="Z9" s="70"/>
      <c r="AA9" s="70"/>
      <c r="AB9" s="70"/>
    </row>
    <row r="10" spans="25:31" ht="12.75">
      <c r="Y10" s="16"/>
      <c r="Z10" s="16"/>
      <c r="AA10" s="16"/>
      <c r="AE10" s="16"/>
    </row>
    <row r="11" spans="1:31" ht="30.75" customHeight="1">
      <c r="A11" s="172" t="s">
        <v>11</v>
      </c>
      <c r="B11" s="173"/>
      <c r="C11" s="173"/>
      <c r="D11" s="74" t="s">
        <v>69</v>
      </c>
      <c r="E11" s="75" t="s">
        <v>10</v>
      </c>
      <c r="F11" s="74"/>
      <c r="G11" s="174" t="s">
        <v>64</v>
      </c>
      <c r="H11" s="174"/>
      <c r="I11" s="174"/>
      <c r="J11" s="174"/>
      <c r="K11" s="74" t="s">
        <v>69</v>
      </c>
      <c r="L11" s="107" t="s">
        <v>10</v>
      </c>
      <c r="Y11" s="16"/>
      <c r="Z11" s="16"/>
      <c r="AA11" s="16"/>
      <c r="AB11" s="16"/>
      <c r="AE11" s="16"/>
    </row>
    <row r="12" spans="1:31" ht="15">
      <c r="A12" s="98" t="s">
        <v>36</v>
      </c>
      <c r="B12" s="99"/>
      <c r="C12" s="99"/>
      <c r="D12" s="147">
        <f>матрица!AW79</f>
        <v>7</v>
      </c>
      <c r="E12" s="68">
        <f>D12/D15</f>
        <v>0.7</v>
      </c>
      <c r="F12" s="67"/>
      <c r="G12" s="170" t="s">
        <v>65</v>
      </c>
      <c r="H12" s="170"/>
      <c r="I12" s="170"/>
      <c r="J12" s="170"/>
      <c r="K12" s="125">
        <v>7</v>
      </c>
      <c r="L12" s="140">
        <f>K12/K15</f>
        <v>0.7</v>
      </c>
      <c r="Y12" s="16"/>
      <c r="Z12" s="16"/>
      <c r="AA12" s="16"/>
      <c r="AB12" s="16"/>
      <c r="AE12" s="16"/>
    </row>
    <row r="13" spans="1:31" ht="15">
      <c r="A13" s="98" t="s">
        <v>37</v>
      </c>
      <c r="B13" s="99"/>
      <c r="C13" s="99"/>
      <c r="D13" s="147">
        <f>матрица!AV79</f>
        <v>3</v>
      </c>
      <c r="E13" s="68">
        <f>D13/D15</f>
        <v>0.3</v>
      </c>
      <c r="F13" s="67"/>
      <c r="G13" s="170" t="s">
        <v>66</v>
      </c>
      <c r="H13" s="170"/>
      <c r="I13" s="170"/>
      <c r="J13" s="170"/>
      <c r="K13" s="125">
        <v>2</v>
      </c>
      <c r="L13" s="140">
        <f>K13/K15</f>
        <v>0.2</v>
      </c>
      <c r="Y13" s="16"/>
      <c r="Z13" s="16"/>
      <c r="AA13" s="16"/>
      <c r="AB13" s="16"/>
      <c r="AE13" s="16"/>
    </row>
    <row r="14" spans="1:31" ht="15">
      <c r="A14" s="98" t="s">
        <v>35</v>
      </c>
      <c r="B14" s="99"/>
      <c r="C14" s="99"/>
      <c r="D14" s="147">
        <f>матрица!AU79</f>
        <v>0</v>
      </c>
      <c r="E14" s="68">
        <f>D14/D15</f>
        <v>0</v>
      </c>
      <c r="F14" s="67"/>
      <c r="G14" s="170" t="s">
        <v>67</v>
      </c>
      <c r="H14" s="170"/>
      <c r="I14" s="170"/>
      <c r="J14" s="170"/>
      <c r="K14" s="125">
        <v>1</v>
      </c>
      <c r="L14" s="140">
        <f>K14/K15</f>
        <v>0.1</v>
      </c>
      <c r="Y14" s="16"/>
      <c r="Z14" s="16"/>
      <c r="AA14" s="16"/>
      <c r="AB14" s="16"/>
      <c r="AE14" s="16"/>
    </row>
    <row r="15" spans="1:31" ht="15">
      <c r="A15" s="98" t="s">
        <v>17</v>
      </c>
      <c r="B15" s="99"/>
      <c r="C15" s="99"/>
      <c r="D15" s="67">
        <f>SUM(D12:D14)</f>
        <v>10</v>
      </c>
      <c r="E15" s="127">
        <f>SUM(E12:E14)</f>
        <v>1</v>
      </c>
      <c r="F15" s="67"/>
      <c r="G15" s="170" t="s">
        <v>68</v>
      </c>
      <c r="H15" s="170"/>
      <c r="I15" s="170"/>
      <c r="J15" s="171"/>
      <c r="K15" s="126">
        <f>SUM(K12:K14)</f>
        <v>10</v>
      </c>
      <c r="L15" s="140">
        <f>SUM(L12:L14)</f>
        <v>0.9999999999999999</v>
      </c>
      <c r="Y15" s="16"/>
      <c r="Z15" s="16"/>
      <c r="AA15" s="16"/>
      <c r="AB15" s="16"/>
      <c r="AC15" s="13"/>
      <c r="AE15" s="16"/>
    </row>
    <row r="16" spans="1:31" ht="15.75" thickBot="1">
      <c r="A16" s="114"/>
      <c r="B16" s="114"/>
      <c r="C16" s="114"/>
      <c r="D16" s="70"/>
      <c r="E16" s="106"/>
      <c r="F16" s="70"/>
      <c r="G16" s="103"/>
      <c r="H16" s="103"/>
      <c r="I16" s="103"/>
      <c r="J16" s="103"/>
      <c r="K16" s="11"/>
      <c r="L16" s="12"/>
      <c r="Y16" s="16"/>
      <c r="Z16" s="16"/>
      <c r="AA16" s="16"/>
      <c r="AB16" s="16"/>
      <c r="AC16" s="13"/>
      <c r="AE16" s="16"/>
    </row>
    <row r="17" spans="1:31" ht="16.5" thickBot="1">
      <c r="A17" s="177" t="s">
        <v>71</v>
      </c>
      <c r="B17" s="177"/>
      <c r="C17" s="178"/>
      <c r="D17" s="179" t="s">
        <v>158</v>
      </c>
      <c r="E17" s="180"/>
      <c r="F17" s="180"/>
      <c r="G17" s="180"/>
      <c r="H17" s="180"/>
      <c r="I17" s="181"/>
      <c r="J17" s="96"/>
      <c r="K17" s="13"/>
      <c r="L17" s="13"/>
      <c r="Y17" s="16"/>
      <c r="Z17" s="16"/>
      <c r="AA17" s="16"/>
      <c r="AE17" s="16"/>
    </row>
    <row r="18" spans="1:31" ht="16.5" thickBot="1">
      <c r="A18" s="117"/>
      <c r="B18" s="117"/>
      <c r="C18" s="117"/>
      <c r="D18" s="113"/>
      <c r="E18" s="113"/>
      <c r="F18" s="113"/>
      <c r="G18" s="113"/>
      <c r="H18" s="113"/>
      <c r="I18" s="113"/>
      <c r="J18" s="96"/>
      <c r="K18" s="13"/>
      <c r="L18" s="13"/>
      <c r="Y18" s="16"/>
      <c r="Z18" s="16"/>
      <c r="AA18" s="16"/>
      <c r="AE18" s="16"/>
    </row>
    <row r="19" spans="1:31" ht="26.25" thickBot="1">
      <c r="A19" s="168" t="s">
        <v>72</v>
      </c>
      <c r="B19" s="168"/>
      <c r="C19" s="169"/>
      <c r="D19" s="138" t="s">
        <v>159</v>
      </c>
      <c r="E19" s="115"/>
      <c r="F19" s="115"/>
      <c r="G19" s="115"/>
      <c r="H19" s="115"/>
      <c r="I19" s="116"/>
      <c r="J19" s="96"/>
      <c r="K19" s="13"/>
      <c r="L19" s="13"/>
      <c r="Y19" s="16"/>
      <c r="Z19" s="16"/>
      <c r="AA19" s="16"/>
      <c r="AE19" s="16"/>
    </row>
    <row r="20" spans="1:31" ht="15.75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13"/>
      <c r="L20" s="13"/>
      <c r="Y20" s="16"/>
      <c r="Z20" s="16"/>
      <c r="AA20" s="16"/>
      <c r="AE20" s="16"/>
    </row>
    <row r="21" spans="1:31" ht="16.5" thickBot="1">
      <c r="A21" s="119" t="s">
        <v>15</v>
      </c>
      <c r="C21" s="39"/>
      <c r="D21" s="122" t="s">
        <v>160</v>
      </c>
      <c r="E21" s="39"/>
      <c r="F21" s="13"/>
      <c r="G21" s="39"/>
      <c r="H21" s="39"/>
      <c r="I21" s="119" t="s">
        <v>16</v>
      </c>
      <c r="J21" s="39"/>
      <c r="K21" s="123" t="s">
        <v>161</v>
      </c>
      <c r="L21" s="13"/>
      <c r="Y21" s="16"/>
      <c r="Z21" s="16"/>
      <c r="AA21" s="16"/>
      <c r="AE21" s="16"/>
    </row>
    <row r="22" spans="1:31" ht="15.75" thickBot="1">
      <c r="A22" s="39"/>
      <c r="C22" s="39"/>
      <c r="D22" s="96"/>
      <c r="E22" s="39"/>
      <c r="F22" s="13"/>
      <c r="G22" s="39"/>
      <c r="H22" s="39"/>
      <c r="I22" s="39"/>
      <c r="J22" s="39"/>
      <c r="K22" s="93"/>
      <c r="L22" s="13"/>
      <c r="Y22" s="16"/>
      <c r="Z22" s="16"/>
      <c r="AA22" s="16"/>
      <c r="AE22" s="16"/>
    </row>
    <row r="23" spans="1:31" ht="15" customHeight="1" thickBot="1">
      <c r="A23" s="168" t="s">
        <v>63</v>
      </c>
      <c r="B23" s="168"/>
      <c r="C23" s="168"/>
      <c r="D23" s="169"/>
      <c r="E23" s="118">
        <v>24</v>
      </c>
      <c r="F23" s="39"/>
      <c r="G23" s="39"/>
      <c r="H23" s="39"/>
      <c r="I23" s="39"/>
      <c r="J23" s="39"/>
      <c r="K23" s="13"/>
      <c r="L23" s="13"/>
      <c r="Y23" s="16"/>
      <c r="Z23" s="16"/>
      <c r="AA23" s="16"/>
      <c r="AE23" s="16"/>
    </row>
    <row r="24" spans="1:31" ht="15" customHeight="1" thickBot="1">
      <c r="A24" s="120"/>
      <c r="B24" s="120"/>
      <c r="C24" s="120"/>
      <c r="D24" s="120"/>
      <c r="E24" s="129"/>
      <c r="F24" s="39"/>
      <c r="G24" s="39"/>
      <c r="H24" s="39"/>
      <c r="I24" s="39"/>
      <c r="J24" s="39"/>
      <c r="K24" s="13"/>
      <c r="L24" s="13"/>
      <c r="Y24" s="16"/>
      <c r="Z24" s="16"/>
      <c r="AA24" s="16"/>
      <c r="AE24" s="16"/>
    </row>
    <row r="25" spans="1:31" ht="15" customHeight="1" thickBot="1">
      <c r="A25" s="119" t="s">
        <v>76</v>
      </c>
      <c r="B25" s="120"/>
      <c r="C25" s="120"/>
      <c r="D25" s="120"/>
      <c r="E25" s="129"/>
      <c r="F25" s="39"/>
      <c r="G25" s="39"/>
      <c r="H25" s="39"/>
      <c r="I25" s="39"/>
      <c r="J25" s="39"/>
      <c r="K25" s="130" t="s">
        <v>162</v>
      </c>
      <c r="L25" s="13"/>
      <c r="Y25" s="16"/>
      <c r="Z25" s="16"/>
      <c r="AA25" s="16"/>
      <c r="AE25" s="16"/>
    </row>
    <row r="26" spans="1:31" ht="15.75" thickBot="1">
      <c r="A26" s="97"/>
      <c r="B26" s="97"/>
      <c r="C26" s="97"/>
      <c r="D26" s="97"/>
      <c r="E26" s="97"/>
      <c r="F26" s="39"/>
      <c r="G26" s="39"/>
      <c r="H26" s="39"/>
      <c r="I26" s="39"/>
      <c r="J26" s="39"/>
      <c r="K26" s="13"/>
      <c r="L26" s="13"/>
      <c r="Y26" s="16"/>
      <c r="Z26" s="16"/>
      <c r="AA26" s="16"/>
      <c r="AE26" s="16"/>
    </row>
    <row r="27" spans="1:31" ht="16.5" thickBot="1">
      <c r="A27" s="119" t="s">
        <v>73</v>
      </c>
      <c r="K27" s="124">
        <v>6</v>
      </c>
      <c r="Y27" s="16"/>
      <c r="Z27" s="16"/>
      <c r="AA27" s="16"/>
      <c r="AE27" s="16"/>
    </row>
    <row r="28" spans="25:31" ht="13.5" thickBot="1">
      <c r="Y28" s="16"/>
      <c r="Z28" s="16"/>
      <c r="AA28" s="16"/>
      <c r="AE28" s="16"/>
    </row>
    <row r="29" spans="1:31" ht="16.5" thickBot="1">
      <c r="A29" s="119" t="s">
        <v>77</v>
      </c>
      <c r="K29" s="124"/>
      <c r="Y29" s="16"/>
      <c r="Z29" s="16"/>
      <c r="AA29" s="16"/>
      <c r="AE29" s="16"/>
    </row>
    <row r="30" spans="25:31" ht="13.5" thickBot="1">
      <c r="Y30" s="16"/>
      <c r="Z30" s="16"/>
      <c r="AA30" s="16"/>
      <c r="AE30" s="16"/>
    </row>
    <row r="31" spans="1:31" ht="16.5" thickBot="1">
      <c r="A31" s="168" t="s">
        <v>74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21">
        <v>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Y31" s="16"/>
      <c r="Z31" s="16"/>
      <c r="AA31" s="16"/>
      <c r="AE31" s="16"/>
    </row>
    <row r="32" spans="25:27" ht="12.75">
      <c r="Y32" s="16"/>
      <c r="Z32" s="16"/>
      <c r="AA32" s="16"/>
    </row>
    <row r="33" ht="12.75">
      <c r="Y33" s="16"/>
    </row>
    <row r="34" ht="12.75">
      <c r="Y34" s="16"/>
    </row>
    <row r="35" ht="12.75">
      <c r="Y35" s="16"/>
    </row>
    <row r="36" ht="12.75">
      <c r="Y36" s="16"/>
    </row>
    <row r="37" ht="12.75">
      <c r="Y37" s="16"/>
    </row>
    <row r="38" ht="12.75">
      <c r="Y38" s="16"/>
    </row>
    <row r="39" ht="12.75">
      <c r="Y39" s="16"/>
    </row>
    <row r="41" ht="12.75">
      <c r="Y41" s="16"/>
    </row>
    <row r="42" ht="12.75">
      <c r="Y42" s="16"/>
    </row>
    <row r="43" ht="12.75">
      <c r="Y43" s="16"/>
    </row>
    <row r="44" ht="12.75">
      <c r="Y44" s="16"/>
    </row>
    <row r="45" ht="12.75">
      <c r="Y45" s="16"/>
    </row>
    <row r="46" ht="12.75">
      <c r="Y46" s="16"/>
    </row>
    <row r="47" ht="12.75">
      <c r="Y47" s="16"/>
    </row>
    <row r="48" ht="12.75">
      <c r="Y48" s="16"/>
    </row>
    <row r="49" ht="12.75">
      <c r="Y49" s="16"/>
    </row>
    <row r="50" ht="12.75">
      <c r="Y50" s="16"/>
    </row>
    <row r="51" ht="12.75">
      <c r="Y51" s="16"/>
    </row>
    <row r="52" ht="12.75">
      <c r="Y52" s="16"/>
    </row>
    <row r="54" ht="12.75">
      <c r="Y54" s="16"/>
    </row>
    <row r="55" ht="12.75">
      <c r="Y55" s="16"/>
    </row>
    <row r="56" ht="12.75">
      <c r="Y56" s="16"/>
    </row>
    <row r="57" ht="12.75">
      <c r="Y57" s="16"/>
    </row>
    <row r="58" ht="12.75">
      <c r="Y58" s="16"/>
    </row>
    <row r="59" ht="12.75">
      <c r="Y59" s="16"/>
    </row>
    <row r="60" ht="12.75">
      <c r="Y60" s="16"/>
    </row>
    <row r="61" ht="12.75">
      <c r="Y61" s="16"/>
    </row>
    <row r="62" ht="12.75">
      <c r="Y62" s="16"/>
    </row>
    <row r="63" ht="12.75">
      <c r="Y63" s="16"/>
    </row>
    <row r="64" ht="12.75">
      <c r="Y64" s="16"/>
    </row>
    <row r="65" ht="12.75">
      <c r="Y65" s="16"/>
    </row>
    <row r="66" ht="12.75">
      <c r="Y66" s="16"/>
    </row>
    <row r="67" ht="12.75">
      <c r="Y67" s="16"/>
    </row>
    <row r="68" ht="12.75">
      <c r="Y68" s="16"/>
    </row>
    <row r="69" ht="12.75">
      <c r="Y69" s="16"/>
    </row>
    <row r="70" ht="12.75">
      <c r="Y70" s="16"/>
    </row>
    <row r="71" ht="12.75">
      <c r="Y71" s="16"/>
    </row>
    <row r="72" ht="12.75">
      <c r="Y72" s="16"/>
    </row>
    <row r="73" ht="12.75">
      <c r="Y73" s="16"/>
    </row>
    <row r="74" ht="12.75">
      <c r="Y74" s="16"/>
    </row>
    <row r="75" ht="12.75">
      <c r="Y75" s="16"/>
    </row>
    <row r="76" ht="12.75">
      <c r="Y76" s="16"/>
    </row>
    <row r="77" ht="12.75">
      <c r="Y77" s="16"/>
    </row>
    <row r="78" ht="12.75">
      <c r="Y78" s="16"/>
    </row>
    <row r="79" ht="12.75">
      <c r="Y79" s="16"/>
    </row>
    <row r="80" ht="12.75">
      <c r="Y80" s="16"/>
    </row>
    <row r="81" ht="12.75">
      <c r="Y81" s="16"/>
    </row>
    <row r="82" ht="12.75">
      <c r="Y82" s="16"/>
    </row>
    <row r="83" ht="12.75">
      <c r="Y83" s="16"/>
    </row>
    <row r="84" ht="12.75">
      <c r="Y84" s="16"/>
    </row>
    <row r="85" ht="12.75">
      <c r="Y85" s="16"/>
    </row>
    <row r="86" ht="12.75">
      <c r="Y86" s="16"/>
    </row>
    <row r="87" ht="12.75">
      <c r="Y87" s="16"/>
    </row>
    <row r="88" ht="12.75">
      <c r="Y88" s="16"/>
    </row>
    <row r="89" ht="12.75">
      <c r="Y89" s="16"/>
    </row>
    <row r="90" ht="12.75">
      <c r="Y90" s="16"/>
    </row>
    <row r="91" ht="12.75">
      <c r="Y91" s="16"/>
    </row>
    <row r="92" ht="12.75">
      <c r="Y92" s="16"/>
    </row>
    <row r="93" ht="12.75">
      <c r="Y93" s="16"/>
    </row>
    <row r="94" ht="12.75">
      <c r="Y94" s="16"/>
    </row>
    <row r="95" ht="12.75">
      <c r="Y95" s="16"/>
    </row>
    <row r="96" ht="12.75">
      <c r="Y96" s="16"/>
    </row>
    <row r="97" ht="12.75">
      <c r="Y97" s="16"/>
    </row>
    <row r="98" ht="12.75">
      <c r="Y98" s="16"/>
    </row>
    <row r="99" ht="12.75">
      <c r="Y99" s="16"/>
    </row>
    <row r="100" ht="12.75">
      <c r="Y100" s="16"/>
    </row>
    <row r="101" ht="12.75">
      <c r="Y101" s="16"/>
    </row>
    <row r="102" ht="12.75">
      <c r="Y102" s="16"/>
    </row>
    <row r="103" ht="12.75">
      <c r="Y103" s="16"/>
    </row>
    <row r="104" ht="12.75">
      <c r="Y104" s="16"/>
    </row>
    <row r="105" ht="12.75">
      <c r="Y105" s="16"/>
    </row>
    <row r="106" ht="12.75">
      <c r="Y106" s="16"/>
    </row>
    <row r="107" ht="12.75">
      <c r="Y107" s="16"/>
    </row>
    <row r="108" ht="12.75">
      <c r="Y108" s="16"/>
    </row>
    <row r="109" ht="12.75">
      <c r="Y109" s="16"/>
    </row>
    <row r="110" ht="12.75">
      <c r="Y110" s="16"/>
    </row>
    <row r="111" ht="12.75">
      <c r="Y111" s="16"/>
    </row>
    <row r="112" ht="12.75">
      <c r="Y112" s="16"/>
    </row>
    <row r="113" ht="12.75">
      <c r="Y113" s="16"/>
    </row>
    <row r="114" ht="12.75">
      <c r="Y114" s="16"/>
    </row>
    <row r="115" ht="12.75">
      <c r="Y115" s="16"/>
    </row>
    <row r="116" ht="12.75">
      <c r="Y116" s="16"/>
    </row>
    <row r="117" ht="12.75">
      <c r="Y117" s="16"/>
    </row>
    <row r="118" ht="12.75">
      <c r="Y118" s="16"/>
    </row>
    <row r="119" ht="12.75">
      <c r="Y119" s="16"/>
    </row>
    <row r="120" ht="12.75">
      <c r="Y120" s="16"/>
    </row>
    <row r="121" ht="12.75">
      <c r="Y121" s="16"/>
    </row>
    <row r="122" ht="12.75">
      <c r="Y122" s="16"/>
    </row>
    <row r="123" ht="12.75">
      <c r="Y123" s="16"/>
    </row>
    <row r="124" ht="12.75">
      <c r="Y124" s="16"/>
    </row>
    <row r="125" ht="12.75">
      <c r="Y125" s="16"/>
    </row>
    <row r="126" ht="12.75">
      <c r="Y126" s="16"/>
    </row>
    <row r="127" ht="12.75">
      <c r="Y127" s="16"/>
    </row>
    <row r="128" ht="12.75">
      <c r="Y128" s="16"/>
    </row>
    <row r="129" ht="12.75">
      <c r="Y129" s="16"/>
    </row>
    <row r="130" ht="12.75">
      <c r="Y130" s="16"/>
    </row>
    <row r="131" ht="12.75">
      <c r="Y131" s="16"/>
    </row>
    <row r="132" ht="12.75">
      <c r="Y132" s="16"/>
    </row>
    <row r="133" ht="12.75">
      <c r="Y133" s="16"/>
    </row>
    <row r="134" ht="12.75">
      <c r="Y134" s="16"/>
    </row>
    <row r="135" ht="12.75">
      <c r="Y135" s="16"/>
    </row>
    <row r="136" ht="12.75">
      <c r="Y136" s="16"/>
    </row>
    <row r="137" ht="12.75">
      <c r="Y137" s="16"/>
    </row>
    <row r="138" ht="12.75">
      <c r="Y138" s="16"/>
    </row>
    <row r="139" ht="12.75">
      <c r="Y139" s="16"/>
    </row>
    <row r="140" ht="12.75">
      <c r="Y140" s="16"/>
    </row>
    <row r="141" ht="12.75">
      <c r="Y141" s="16"/>
    </row>
    <row r="142" ht="12.75">
      <c r="Y142" s="16"/>
    </row>
    <row r="143" ht="12.75">
      <c r="Y143" s="16"/>
    </row>
    <row r="144" ht="12.75">
      <c r="Y144" s="16"/>
    </row>
    <row r="145" ht="12.75">
      <c r="Y145" s="16"/>
    </row>
    <row r="146" ht="12.75">
      <c r="Y146" s="16"/>
    </row>
    <row r="147" ht="12.75">
      <c r="Y147" s="16"/>
    </row>
    <row r="148" ht="12.75">
      <c r="Y148" s="16"/>
    </row>
    <row r="149" ht="12.75">
      <c r="Y149" s="16"/>
    </row>
    <row r="150" ht="12.75">
      <c r="Y150" s="16"/>
    </row>
    <row r="151" ht="12.75">
      <c r="Y151" s="16"/>
    </row>
    <row r="152" ht="12.75">
      <c r="Y152" s="16"/>
    </row>
    <row r="153" ht="12.75">
      <c r="Y153" s="16"/>
    </row>
    <row r="154" ht="12.75">
      <c r="Y154" s="16"/>
    </row>
    <row r="155" ht="12.75">
      <c r="Y155" s="16"/>
    </row>
    <row r="156" ht="12.75">
      <c r="Y156" s="16"/>
    </row>
    <row r="157" ht="12.75">
      <c r="Y157" s="16"/>
    </row>
    <row r="158" ht="12.75">
      <c r="Y158" s="16"/>
    </row>
    <row r="159" ht="12.75">
      <c r="Y159" s="16"/>
    </row>
    <row r="160" ht="12.75">
      <c r="Y160" s="16"/>
    </row>
    <row r="161" ht="12.75">
      <c r="Y161" s="16"/>
    </row>
    <row r="162" ht="12.75">
      <c r="Y162" s="16"/>
    </row>
    <row r="163" ht="12.75">
      <c r="Y163" s="16"/>
    </row>
    <row r="164" ht="12.75">
      <c r="Y164" s="16"/>
    </row>
    <row r="165" ht="12.75">
      <c r="Y165" s="16"/>
    </row>
    <row r="166" ht="12.75">
      <c r="Y166" s="16"/>
    </row>
    <row r="167" ht="12.75">
      <c r="Y167" s="16"/>
    </row>
    <row r="168" ht="12.75">
      <c r="Y168" s="16"/>
    </row>
    <row r="169" ht="12.75">
      <c r="Y169" s="16"/>
    </row>
    <row r="170" ht="12.75">
      <c r="Y170" s="16"/>
    </row>
    <row r="171" ht="12.75">
      <c r="Y171" s="16"/>
    </row>
    <row r="172" ht="12.75">
      <c r="Y172" s="16"/>
    </row>
    <row r="173" ht="12.75">
      <c r="Y173" s="16"/>
    </row>
    <row r="174" ht="12.75">
      <c r="Y174" s="16"/>
    </row>
    <row r="175" ht="12.75">
      <c r="Y175" s="16"/>
    </row>
    <row r="176" ht="12.75">
      <c r="Y176" s="16"/>
    </row>
    <row r="177" ht="12.75">
      <c r="Y177" s="16"/>
    </row>
    <row r="178" ht="12.75">
      <c r="Y178" s="16"/>
    </row>
    <row r="179" ht="12.75">
      <c r="Y179" s="16"/>
    </row>
    <row r="180" ht="12.75">
      <c r="Y180" s="16"/>
    </row>
    <row r="181" ht="12.75">
      <c r="Y181" s="16"/>
    </row>
    <row r="182" ht="12.75">
      <c r="Y182" s="16"/>
    </row>
    <row r="183" ht="12.75">
      <c r="Y183" s="16"/>
    </row>
    <row r="184" ht="12.75">
      <c r="Y184" s="16"/>
    </row>
    <row r="185" ht="12.75">
      <c r="Y185" s="16"/>
    </row>
    <row r="186" ht="12.75">
      <c r="Y186" s="16"/>
    </row>
    <row r="187" ht="12.75">
      <c r="Y187" s="16"/>
    </row>
    <row r="188" ht="12.75">
      <c r="Y188" s="16"/>
    </row>
    <row r="189" ht="12.75">
      <c r="Y189" s="16"/>
    </row>
    <row r="190" ht="12.75">
      <c r="Y190" s="16"/>
    </row>
    <row r="191" ht="12.75">
      <c r="Y191" s="16"/>
    </row>
    <row r="192" ht="12.75">
      <c r="Y192" s="16"/>
    </row>
    <row r="193" ht="12.75">
      <c r="Y193" s="16"/>
    </row>
    <row r="194" ht="12.75">
      <c r="Y194" s="16"/>
    </row>
    <row r="195" ht="12.75">
      <c r="Y195" s="16"/>
    </row>
    <row r="196" ht="12.75">
      <c r="Y196" s="16"/>
    </row>
    <row r="197" ht="12.75">
      <c r="Y197" s="16"/>
    </row>
    <row r="198" ht="12.75">
      <c r="Y198" s="16"/>
    </row>
    <row r="199" ht="12.75">
      <c r="Y199" s="16"/>
    </row>
    <row r="200" ht="12.75">
      <c r="Y200" s="16"/>
    </row>
    <row r="201" ht="12.75">
      <c r="Y201" s="16"/>
    </row>
    <row r="202" ht="12.75">
      <c r="Y202" s="16"/>
    </row>
    <row r="203" ht="12.75">
      <c r="Y203" s="16"/>
    </row>
    <row r="204" ht="12.75">
      <c r="Y204" s="16"/>
    </row>
    <row r="205" ht="12.75">
      <c r="Y205" s="16"/>
    </row>
    <row r="206" ht="12.75">
      <c r="Y206" s="16"/>
    </row>
    <row r="207" ht="12.75">
      <c r="Y207" s="16"/>
    </row>
    <row r="208" ht="12.75">
      <c r="Y208" s="16"/>
    </row>
    <row r="209" ht="12.75">
      <c r="Y209" s="16"/>
    </row>
    <row r="210" ht="12.75">
      <c r="Y210" s="16"/>
    </row>
    <row r="211" ht="12.75">
      <c r="Y211" s="16"/>
    </row>
    <row r="212" ht="12.75">
      <c r="Y212" s="16"/>
    </row>
    <row r="213" ht="12.75">
      <c r="Y213" s="16"/>
    </row>
    <row r="214" ht="12.75">
      <c r="Y214" s="16"/>
    </row>
    <row r="215" ht="12.75">
      <c r="Y215" s="16"/>
    </row>
    <row r="216" ht="12.75">
      <c r="Y216" s="16"/>
    </row>
    <row r="217" ht="12.75">
      <c r="Y217" s="16"/>
    </row>
    <row r="218" ht="12.75">
      <c r="Y218" s="16"/>
    </row>
    <row r="219" ht="12.75">
      <c r="Y219" s="16"/>
    </row>
    <row r="220" ht="12.75">
      <c r="Y220" s="16"/>
    </row>
    <row r="221" ht="12.75">
      <c r="Y221" s="16"/>
    </row>
    <row r="222" ht="12.75">
      <c r="Y222" s="16"/>
    </row>
    <row r="223" ht="12.75">
      <c r="Y223" s="16"/>
    </row>
    <row r="224" ht="12.75">
      <c r="Y224" s="16"/>
    </row>
    <row r="225" ht="12.75">
      <c r="Y225" s="16"/>
    </row>
    <row r="226" ht="12.75">
      <c r="Y226" s="16"/>
    </row>
    <row r="227" ht="12.75">
      <c r="Y227" s="16"/>
    </row>
    <row r="228" ht="12.75">
      <c r="Y228" s="16"/>
    </row>
    <row r="229" ht="12.75">
      <c r="Y229" s="16"/>
    </row>
    <row r="230" ht="12.75">
      <c r="Y230" s="16"/>
    </row>
    <row r="231" ht="12.75">
      <c r="Y231" s="16"/>
    </row>
    <row r="232" ht="12.75">
      <c r="Y232" s="16"/>
    </row>
    <row r="233" ht="12.75">
      <c r="Y233" s="16"/>
    </row>
    <row r="234" ht="12.75">
      <c r="Y234" s="16"/>
    </row>
    <row r="235" ht="12.75">
      <c r="Y235" s="16"/>
    </row>
    <row r="236" ht="12.75">
      <c r="Y236" s="16"/>
    </row>
    <row r="237" ht="12.75">
      <c r="Y237" s="16"/>
    </row>
    <row r="238" ht="12.75">
      <c r="Y238" s="16"/>
    </row>
    <row r="239" ht="12.75">
      <c r="Y239" s="16"/>
    </row>
    <row r="240" ht="12.75">
      <c r="Y240" s="16"/>
    </row>
    <row r="241" ht="12.75">
      <c r="Y241" s="16"/>
    </row>
    <row r="242" ht="12.75">
      <c r="Y242" s="16"/>
    </row>
    <row r="243" ht="12.75">
      <c r="Y243" s="16"/>
    </row>
    <row r="244" ht="12.75">
      <c r="Y244" s="16"/>
    </row>
    <row r="245" ht="12.75">
      <c r="Y245" s="16"/>
    </row>
    <row r="246" ht="12.75">
      <c r="Y246" s="16"/>
    </row>
    <row r="247" ht="12.75">
      <c r="Y247" s="16"/>
    </row>
    <row r="248" ht="12.75">
      <c r="Y248" s="16"/>
    </row>
    <row r="249" ht="12.75">
      <c r="Y249" s="16"/>
    </row>
    <row r="250" ht="12.75">
      <c r="Y250" s="16"/>
    </row>
    <row r="251" ht="12.75">
      <c r="Y251" s="16"/>
    </row>
    <row r="252" ht="12.75">
      <c r="Y252" s="16"/>
    </row>
    <row r="253" ht="12.75">
      <c r="Y253" s="16"/>
    </row>
    <row r="254" ht="12.75">
      <c r="Y254" s="16"/>
    </row>
    <row r="255" ht="12.75">
      <c r="Y255" s="16"/>
    </row>
    <row r="256" ht="12.75">
      <c r="Y256" s="16"/>
    </row>
    <row r="257" ht="12.75">
      <c r="Y257" s="16"/>
    </row>
    <row r="258" ht="12.75">
      <c r="Y258" s="16"/>
    </row>
    <row r="259" ht="12.75">
      <c r="Y259" s="16"/>
    </row>
    <row r="260" ht="12.75">
      <c r="Y260" s="16"/>
    </row>
    <row r="261" ht="12.75">
      <c r="Y261" s="16"/>
    </row>
    <row r="262" ht="12.75">
      <c r="Y262" s="16"/>
    </row>
    <row r="263" ht="12.75">
      <c r="Y263" s="16"/>
    </row>
    <row r="264" ht="12.75">
      <c r="Y264" s="16"/>
    </row>
    <row r="265" ht="12.75">
      <c r="Y265" s="16"/>
    </row>
    <row r="266" ht="12.75">
      <c r="Y266" s="16"/>
    </row>
    <row r="267" ht="12.75">
      <c r="Y267" s="16"/>
    </row>
    <row r="268" ht="12.75">
      <c r="Y268" s="16"/>
    </row>
    <row r="269" ht="12.75">
      <c r="Y269" s="16"/>
    </row>
    <row r="270" ht="12.75">
      <c r="Y270" s="16"/>
    </row>
    <row r="271" ht="12.75">
      <c r="Y271" s="16"/>
    </row>
    <row r="272" ht="12.75">
      <c r="Y272" s="16"/>
    </row>
    <row r="273" ht="12.75">
      <c r="Y273" s="16"/>
    </row>
    <row r="274" ht="12.75">
      <c r="Y274" s="16"/>
    </row>
    <row r="275" ht="12.75">
      <c r="Y275" s="16"/>
    </row>
    <row r="276" ht="12.75">
      <c r="Y276" s="16"/>
    </row>
    <row r="277" ht="12.75">
      <c r="Y277" s="16"/>
    </row>
    <row r="278" ht="12.75">
      <c r="Y278" s="16"/>
    </row>
    <row r="279" ht="12.75">
      <c r="Y279" s="16"/>
    </row>
    <row r="280" ht="12.75">
      <c r="Y280" s="16"/>
    </row>
    <row r="281" ht="12.75">
      <c r="Y281" s="16"/>
    </row>
    <row r="282" ht="12.75">
      <c r="Y282" s="16"/>
    </row>
    <row r="283" ht="12.75">
      <c r="Y283" s="16"/>
    </row>
    <row r="284" ht="12.75">
      <c r="Y284" s="16"/>
    </row>
    <row r="285" ht="12.75">
      <c r="Y285" s="16"/>
    </row>
    <row r="286" ht="12.75">
      <c r="Y286" s="16"/>
    </row>
    <row r="287" ht="12.75">
      <c r="Y287" s="16"/>
    </row>
    <row r="288" ht="12.75">
      <c r="Y288" s="16"/>
    </row>
    <row r="289" ht="12.75">
      <c r="Y289" s="16"/>
    </row>
    <row r="290" ht="12.75">
      <c r="Y290" s="16"/>
    </row>
    <row r="291" ht="12.75">
      <c r="Y291" s="16"/>
    </row>
    <row r="292" ht="12.75">
      <c r="Y292" s="16"/>
    </row>
    <row r="293" ht="12.75">
      <c r="Y293" s="16"/>
    </row>
    <row r="294" ht="12.75">
      <c r="Y294" s="16"/>
    </row>
    <row r="295" ht="12.75">
      <c r="Y295" s="16"/>
    </row>
    <row r="296" ht="12.75">
      <c r="Y296" s="16"/>
    </row>
    <row r="297" ht="12.75">
      <c r="Y297" s="16"/>
    </row>
    <row r="298" ht="12.75">
      <c r="Y298" s="16"/>
    </row>
    <row r="299" ht="12.75">
      <c r="Y299" s="16"/>
    </row>
    <row r="300" ht="12.75">
      <c r="Y300" s="16"/>
    </row>
    <row r="301" ht="12.75">
      <c r="Y301" s="16"/>
    </row>
    <row r="302" ht="12.75">
      <c r="Y302" s="16"/>
    </row>
    <row r="303" ht="12.75">
      <c r="Y303" s="16"/>
    </row>
    <row r="304" ht="12.75">
      <c r="Y304" s="16"/>
    </row>
    <row r="305" ht="12.75">
      <c r="Y305" s="16"/>
    </row>
    <row r="306" ht="12.75">
      <c r="Y306" s="16"/>
    </row>
    <row r="307" ht="12.75">
      <c r="Y307" s="16"/>
    </row>
    <row r="308" ht="12.75">
      <c r="Y308" s="16"/>
    </row>
    <row r="309" ht="12.75">
      <c r="Y309" s="16"/>
    </row>
    <row r="310" ht="12.75">
      <c r="Y310" s="16"/>
    </row>
    <row r="311" ht="12.75">
      <c r="Y311" s="16"/>
    </row>
    <row r="312" ht="12.75">
      <c r="Y312" s="16"/>
    </row>
    <row r="313" ht="12.75">
      <c r="Y313" s="16"/>
    </row>
    <row r="314" ht="12.75">
      <c r="Y314" s="16"/>
    </row>
    <row r="315" ht="12.75">
      <c r="Y315" s="16"/>
    </row>
    <row r="316" ht="12.75">
      <c r="Y316" s="16"/>
    </row>
    <row r="317" ht="12.75">
      <c r="Y317" s="16"/>
    </row>
    <row r="318" ht="12.75">
      <c r="Y318" s="16"/>
    </row>
    <row r="319" ht="12.75">
      <c r="Y319" s="16"/>
    </row>
    <row r="320" ht="12.75">
      <c r="Y320" s="16"/>
    </row>
    <row r="321" ht="12.75">
      <c r="Y321" s="16"/>
    </row>
    <row r="322" ht="12.75">
      <c r="Y322" s="16"/>
    </row>
    <row r="323" ht="12.75">
      <c r="Y323" s="16"/>
    </row>
    <row r="324" ht="12.75">
      <c r="Y324" s="16"/>
    </row>
    <row r="325" ht="12.75">
      <c r="Y325" s="16"/>
    </row>
    <row r="326" ht="12.75">
      <c r="Y326" s="16"/>
    </row>
    <row r="327" ht="12.75">
      <c r="Y327" s="16"/>
    </row>
    <row r="328" ht="12.75">
      <c r="Y328" s="16"/>
    </row>
    <row r="329" ht="12.75">
      <c r="Y329" s="16"/>
    </row>
    <row r="330" ht="12.75">
      <c r="Y330" s="16"/>
    </row>
    <row r="331" ht="12.75">
      <c r="Y331" s="16"/>
    </row>
    <row r="332" ht="12.75">
      <c r="Y332" s="16"/>
    </row>
    <row r="333" ht="12.75">
      <c r="Y333" s="16"/>
    </row>
    <row r="334" ht="12.75">
      <c r="Y334" s="16"/>
    </row>
    <row r="335" ht="12.75">
      <c r="Y335" s="16"/>
    </row>
    <row r="336" ht="12.75">
      <c r="Y336" s="16"/>
    </row>
    <row r="337" ht="12.75">
      <c r="Y337" s="16"/>
    </row>
    <row r="338" ht="12.75">
      <c r="Y338" s="16"/>
    </row>
    <row r="339" ht="12.75">
      <c r="Y339" s="16"/>
    </row>
    <row r="340" ht="12.75">
      <c r="Y340" s="16"/>
    </row>
    <row r="341" ht="12.75">
      <c r="Y341" s="16"/>
    </row>
    <row r="342" ht="12.75">
      <c r="Y342" s="16"/>
    </row>
    <row r="343" ht="12.75">
      <c r="Y343" s="16"/>
    </row>
    <row r="344" ht="12.75">
      <c r="Y344" s="16"/>
    </row>
    <row r="345" ht="12.75">
      <c r="Y345" s="16"/>
    </row>
    <row r="346" ht="12.75">
      <c r="Y346" s="16"/>
    </row>
    <row r="347" ht="12.75">
      <c r="Y347" s="16"/>
    </row>
    <row r="348" ht="12.75">
      <c r="Y348" s="16"/>
    </row>
    <row r="349" ht="12.75">
      <c r="Y349" s="16"/>
    </row>
    <row r="350" ht="12.75">
      <c r="Y350" s="16"/>
    </row>
    <row r="351" ht="12.75">
      <c r="Y351" s="16"/>
    </row>
  </sheetData>
  <sheetProtection/>
  <mergeCells count="17">
    <mergeCell ref="M1:P1"/>
    <mergeCell ref="A31:J31"/>
    <mergeCell ref="A5:C5"/>
    <mergeCell ref="A6:C6"/>
    <mergeCell ref="A17:C17"/>
    <mergeCell ref="D17:I17"/>
    <mergeCell ref="A9:C9"/>
    <mergeCell ref="A7:C7"/>
    <mergeCell ref="A8:C8"/>
    <mergeCell ref="A19:C19"/>
    <mergeCell ref="A23:D23"/>
    <mergeCell ref="G14:J14"/>
    <mergeCell ref="G15:J15"/>
    <mergeCell ref="A11:C11"/>
    <mergeCell ref="G11:J11"/>
    <mergeCell ref="G12:J12"/>
    <mergeCell ref="G13:J13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3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3" width="4.375" style="1" customWidth="1"/>
    <col min="4" max="33" width="4.75390625" style="1" customWidth="1"/>
    <col min="34" max="43" width="4.375" style="1" hidden="1" customWidth="1"/>
    <col min="44" max="53" width="4.75390625" style="1" customWidth="1"/>
    <col min="54" max="55" width="8.25390625" style="1" customWidth="1"/>
    <col min="56" max="56" width="9.25390625" style="1" customWidth="1"/>
    <col min="57" max="57" width="8.625" style="1" customWidth="1"/>
    <col min="58" max="58" width="9.25390625" style="1" customWidth="1"/>
    <col min="59" max="59" width="9.00390625" style="1" customWidth="1"/>
    <col min="60" max="16384" width="9.125" style="1" customWidth="1"/>
  </cols>
  <sheetData>
    <row r="1" spans="1:14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80" t="str">
        <f>матрица!O1</f>
        <v>2004 года</v>
      </c>
      <c r="N1" s="81"/>
    </row>
    <row r="2" spans="1:19" s="3" customFormat="1" ht="13.5" thickBot="1">
      <c r="A2" s="22" t="s">
        <v>56</v>
      </c>
      <c r="B2" s="77"/>
      <c r="C2" s="77"/>
      <c r="D2" s="82">
        <f>матрица!F2</f>
        <v>943</v>
      </c>
      <c r="E2" s="79"/>
      <c r="F2" s="79"/>
      <c r="G2" s="2"/>
      <c r="I2" s="83" t="s">
        <v>57</v>
      </c>
      <c r="J2" s="83"/>
      <c r="K2" s="83"/>
      <c r="L2" s="184">
        <f>матрица!N2</f>
        <v>943028</v>
      </c>
      <c r="M2" s="185"/>
      <c r="N2" s="81"/>
      <c r="O2" s="193" t="s">
        <v>55</v>
      </c>
      <c r="P2" s="193"/>
      <c r="Q2" s="194" t="str">
        <f>матрица!T2</f>
        <v>Октябрьский район г. Новосибирска</v>
      </c>
      <c r="R2" s="195"/>
      <c r="S2" s="196"/>
    </row>
    <row r="3" spans="1:17" ht="13.5" customHeight="1" thickBot="1">
      <c r="A3" s="22" t="s">
        <v>18</v>
      </c>
      <c r="B3" s="23"/>
      <c r="C3" s="18" t="str">
        <f>матрица!C3</f>
        <v>Русский язык</v>
      </c>
      <c r="D3" s="19"/>
      <c r="E3" s="20"/>
      <c r="F3" s="22" t="s">
        <v>19</v>
      </c>
      <c r="G3" s="23"/>
      <c r="H3" s="18">
        <f>матрица!H3</f>
        <v>6</v>
      </c>
      <c r="I3" s="20"/>
      <c r="K3" s="23" t="s">
        <v>20</v>
      </c>
      <c r="L3" s="18" t="str">
        <f>матрица!L3</f>
        <v>Негосударственное образовательное учреждение средняя общеобразовательная школа ``Таланъ``</v>
      </c>
      <c r="M3" s="19"/>
      <c r="N3" s="19"/>
      <c r="O3" s="21"/>
      <c r="P3" s="19"/>
      <c r="Q3" s="76"/>
    </row>
    <row r="4" spans="1:44" ht="29.25" customHeight="1" thickBot="1">
      <c r="A4" s="22" t="s">
        <v>21</v>
      </c>
      <c r="B4" s="23"/>
      <c r="C4" s="23"/>
      <c r="D4" s="23"/>
      <c r="E4" s="23"/>
      <c r="F4" s="24" t="s">
        <v>22</v>
      </c>
      <c r="G4" s="18">
        <f>матрица!G4</f>
        <v>14</v>
      </c>
      <c r="H4" s="25" t="s">
        <v>23</v>
      </c>
      <c r="I4" s="18">
        <f>матрица!I4</f>
        <v>6</v>
      </c>
      <c r="K4" s="22" t="s">
        <v>24</v>
      </c>
      <c r="L4" s="23"/>
      <c r="M4" s="23"/>
      <c r="N4" s="23"/>
      <c r="O4" s="18">
        <f>матрица!O4</f>
        <v>14</v>
      </c>
      <c r="P4" s="22" t="s">
        <v>25</v>
      </c>
      <c r="Q4" s="23"/>
      <c r="R4" s="23"/>
      <c r="S4" s="23"/>
      <c r="T4" s="91">
        <f>матрица!T4</f>
        <v>6</v>
      </c>
      <c r="AR4" s="84"/>
    </row>
    <row r="5" spans="1:59" ht="14.25" customHeight="1">
      <c r="A5" s="35" t="s">
        <v>44</v>
      </c>
      <c r="B5" s="6"/>
      <c r="C5" s="6"/>
      <c r="D5" s="6"/>
      <c r="E5" s="55"/>
      <c r="F5" s="15"/>
      <c r="G5" s="14"/>
      <c r="H5" s="55"/>
      <c r="I5" s="14"/>
      <c r="J5" s="55"/>
      <c r="K5" s="54"/>
      <c r="L5" s="55"/>
      <c r="M5" s="55"/>
      <c r="N5" s="55"/>
      <c r="O5" s="14"/>
      <c r="P5" s="54"/>
      <c r="Q5" s="55"/>
      <c r="R5" s="55"/>
      <c r="S5" s="55"/>
      <c r="T5" s="14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186" t="s">
        <v>45</v>
      </c>
      <c r="BC5" s="187"/>
      <c r="BD5" s="188"/>
      <c r="BE5" s="189"/>
      <c r="BF5" s="189"/>
      <c r="BG5" s="189"/>
    </row>
    <row r="6" spans="1:60" ht="15.75" customHeight="1">
      <c r="A6" s="56"/>
      <c r="B6" s="57"/>
      <c r="C6" s="57"/>
      <c r="D6" s="190" t="s">
        <v>48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192" t="s">
        <v>49</v>
      </c>
      <c r="AS6" s="190"/>
      <c r="AT6" s="190"/>
      <c r="AU6" s="73"/>
      <c r="AV6" s="72"/>
      <c r="AW6" s="72"/>
      <c r="AX6" s="72"/>
      <c r="AY6" s="72"/>
      <c r="AZ6" s="72"/>
      <c r="BA6" s="72"/>
      <c r="BB6" s="52" t="s">
        <v>28</v>
      </c>
      <c r="BC6" s="53" t="s">
        <v>29</v>
      </c>
      <c r="BD6" s="51" t="s">
        <v>27</v>
      </c>
      <c r="BE6" s="13"/>
      <c r="BF6" s="16"/>
      <c r="BG6" s="16"/>
      <c r="BH6" s="15"/>
    </row>
    <row r="7" spans="1:60" s="50" customFormat="1" ht="25.5">
      <c r="A7" s="50" t="s">
        <v>7</v>
      </c>
      <c r="D7" s="50" t="s">
        <v>80</v>
      </c>
      <c r="E7" s="50" t="s">
        <v>81</v>
      </c>
      <c r="F7" s="50" t="s">
        <v>82</v>
      </c>
      <c r="G7" s="50" t="s">
        <v>83</v>
      </c>
      <c r="H7" s="50" t="s">
        <v>84</v>
      </c>
      <c r="I7" s="50" t="s">
        <v>85</v>
      </c>
      <c r="J7" s="50" t="s">
        <v>86</v>
      </c>
      <c r="K7" s="50" t="s">
        <v>87</v>
      </c>
      <c r="L7" s="50" t="s">
        <v>88</v>
      </c>
      <c r="M7" s="50" t="s">
        <v>89</v>
      </c>
      <c r="N7" s="50" t="s">
        <v>90</v>
      </c>
      <c r="O7" s="50" t="s">
        <v>91</v>
      </c>
      <c r="P7" s="50" t="s">
        <v>92</v>
      </c>
      <c r="Q7" s="50" t="s">
        <v>93</v>
      </c>
      <c r="R7" s="50" t="s">
        <v>94</v>
      </c>
      <c r="S7" s="50" t="s">
        <v>95</v>
      </c>
      <c r="T7" s="50" t="s">
        <v>96</v>
      </c>
      <c r="U7" s="50" t="s">
        <v>97</v>
      </c>
      <c r="V7" s="50" t="s">
        <v>98</v>
      </c>
      <c r="W7" s="50" t="s">
        <v>99</v>
      </c>
      <c r="X7" s="50" t="s">
        <v>100</v>
      </c>
      <c r="Y7" s="50" t="s">
        <v>101</v>
      </c>
      <c r="Z7" s="50" t="s">
        <v>102</v>
      </c>
      <c r="AA7" s="50" t="s">
        <v>103</v>
      </c>
      <c r="AB7" s="50" t="s">
        <v>104</v>
      </c>
      <c r="AC7" s="50" t="s">
        <v>105</v>
      </c>
      <c r="AD7" s="50" t="s">
        <v>106</v>
      </c>
      <c r="AE7" s="50" t="s">
        <v>107</v>
      </c>
      <c r="AF7" s="50" t="s">
        <v>108</v>
      </c>
      <c r="AG7" s="50" t="s">
        <v>109</v>
      </c>
      <c r="AH7" s="50" t="s">
        <v>110</v>
      </c>
      <c r="AI7" s="50" t="s">
        <v>111</v>
      </c>
      <c r="AJ7" s="50" t="s">
        <v>112</v>
      </c>
      <c r="AK7" s="50" t="s">
        <v>113</v>
      </c>
      <c r="AL7" s="50" t="s">
        <v>114</v>
      </c>
      <c r="AM7" s="50" t="s">
        <v>115</v>
      </c>
      <c r="AN7" s="50" t="s">
        <v>116</v>
      </c>
      <c r="AO7" s="50" t="s">
        <v>117</v>
      </c>
      <c r="AP7" s="50" t="s">
        <v>118</v>
      </c>
      <c r="AQ7" s="50" t="s">
        <v>119</v>
      </c>
      <c r="AR7" s="50" t="s">
        <v>120</v>
      </c>
      <c r="AS7" s="50" t="s">
        <v>121</v>
      </c>
      <c r="AT7" s="50" t="s">
        <v>122</v>
      </c>
      <c r="AU7" s="50" t="s">
        <v>123</v>
      </c>
      <c r="AV7" s="50" t="s">
        <v>124</v>
      </c>
      <c r="AW7" s="50" t="s">
        <v>125</v>
      </c>
      <c r="AX7" s="50" t="s">
        <v>126</v>
      </c>
      <c r="AY7" s="50" t="s">
        <v>127</v>
      </c>
      <c r="AZ7" s="50" t="s">
        <v>128</v>
      </c>
      <c r="BA7" s="50" t="s">
        <v>62</v>
      </c>
      <c r="BB7" s="8" t="s">
        <v>45</v>
      </c>
      <c r="BC7" s="8" t="s">
        <v>46</v>
      </c>
      <c r="BD7" s="4" t="s">
        <v>47</v>
      </c>
      <c r="BE7" s="62"/>
      <c r="BF7" s="16"/>
      <c r="BG7" s="15"/>
      <c r="BH7" s="63"/>
    </row>
    <row r="8" spans="1:60" ht="20.25" customHeight="1">
      <c r="A8" s="58" t="s">
        <v>52</v>
      </c>
      <c r="B8" s="32"/>
      <c r="C8" s="32"/>
      <c r="D8" s="59">
        <f>(матрица!D23)/(матрица!$B$23)</f>
        <v>1</v>
      </c>
      <c r="E8" s="59">
        <f>(матрица!E23)/(матрица!$B$23)</f>
        <v>0.6666666666666666</v>
      </c>
      <c r="F8" s="59">
        <f>(матрица!F23)/(матрица!$B$23)</f>
        <v>1</v>
      </c>
      <c r="G8" s="59">
        <f>(матрица!G23)/(матрица!$B$23)</f>
        <v>0.3333333333333333</v>
      </c>
      <c r="H8" s="59">
        <f>(матрица!H23)/(матрица!$B$23)</f>
        <v>0.6666666666666666</v>
      </c>
      <c r="I8" s="59">
        <f>(матрица!I23)/(матрица!$B$23)</f>
        <v>1</v>
      </c>
      <c r="J8" s="59">
        <f>(матрица!J23)/(матрица!$B$23)</f>
        <v>0.3333333333333333</v>
      </c>
      <c r="K8" s="59">
        <f>(матрица!K23)/(матрица!$B$23)</f>
        <v>1</v>
      </c>
      <c r="L8" s="59">
        <f>(матрица!L23)/(матрица!$B$23)</f>
        <v>1</v>
      </c>
      <c r="M8" s="59">
        <f>(матрица!M23)/(матрица!$B$23)</f>
        <v>1</v>
      </c>
      <c r="N8" s="59">
        <f>(матрица!N23)/(матрица!$B$23)</f>
        <v>1</v>
      </c>
      <c r="O8" s="59">
        <f>(матрица!O23)/(матрица!$B$23)</f>
        <v>0.3333333333333333</v>
      </c>
      <c r="P8" s="59">
        <f>(матрица!P23)/(матрица!$B$23)</f>
        <v>0.6666666666666666</v>
      </c>
      <c r="Q8" s="59">
        <f>(матрица!Q23)/(матрица!$B$23)</f>
        <v>0.6666666666666666</v>
      </c>
      <c r="R8" s="59">
        <f>(матрица!R23)/(матрица!$B$23)</f>
        <v>0</v>
      </c>
      <c r="S8" s="59">
        <f>(матрица!S23)/(матрица!$B$23)</f>
        <v>0</v>
      </c>
      <c r="T8" s="59">
        <f>(матрица!T23)/(матрица!$B$23)</f>
        <v>0</v>
      </c>
      <c r="U8" s="59">
        <f>(матрица!U23)/(матрица!$B$23)</f>
        <v>0</v>
      </c>
      <c r="V8" s="59">
        <f>(матрица!V23)/(матрица!$B$23)</f>
        <v>0</v>
      </c>
      <c r="W8" s="59">
        <f>(матрица!W23)/(матрица!$B$23)</f>
        <v>0</v>
      </c>
      <c r="X8" s="59">
        <f>(матрица!X23)/(матрица!$B$23)</f>
        <v>0</v>
      </c>
      <c r="Y8" s="59">
        <f>(матрица!Y23)/(матрица!$B$23)</f>
        <v>0</v>
      </c>
      <c r="Z8" s="59">
        <f>(матрица!Z23)/(матрица!$B$23)</f>
        <v>0</v>
      </c>
      <c r="AA8" s="59">
        <f>(матрица!AA23)/(матрица!$B$23)</f>
        <v>0</v>
      </c>
      <c r="AB8" s="59">
        <f>(матрица!AB23)/(матрица!$B$23)</f>
        <v>0</v>
      </c>
      <c r="AC8" s="59">
        <f>(матрица!AC23)/(матрица!$B$23)</f>
        <v>0</v>
      </c>
      <c r="AD8" s="59">
        <f>(матрица!AD23)/(матрица!$B$23)</f>
        <v>0</v>
      </c>
      <c r="AE8" s="59">
        <f>(матрица!AE23)/(матрица!$B$23)</f>
        <v>0</v>
      </c>
      <c r="AF8" s="59">
        <f>(матрица!AF23)/(матрица!$B$23)</f>
        <v>0</v>
      </c>
      <c r="AG8" s="59">
        <f>(матрица!AG23)/(матрица!$B$23)</f>
        <v>0</v>
      </c>
      <c r="AH8" s="59">
        <f>(матрица!AH23)/(матрица!$B$23)</f>
        <v>0.44444444775581365</v>
      </c>
      <c r="AI8" s="59">
        <f>(матрица!AI23)/(матрица!$B$23)</f>
        <v>1</v>
      </c>
      <c r="AJ8" s="59">
        <f>(матрица!AJ23)/(матрица!$B$23)</f>
        <v>1</v>
      </c>
      <c r="AK8" s="59">
        <f>(матрица!AK23)/(матрица!$B$23)</f>
        <v>0</v>
      </c>
      <c r="AL8" s="59">
        <f>(матрица!AL23)/(матрица!$B$23)</f>
        <v>0.3333333333333333</v>
      </c>
      <c r="AM8" s="59">
        <f>(матрица!AM23)/(матрица!$B$23)</f>
        <v>1</v>
      </c>
      <c r="AN8" s="59">
        <f>(матрица!AN23)/(матрица!$B$23)</f>
        <v>0</v>
      </c>
      <c r="AO8" s="59">
        <f>(матрица!AO23)/(матрица!$B$23)</f>
        <v>0</v>
      </c>
      <c r="AP8" s="59">
        <f>(матрица!AP23)/(матрица!$B$23)</f>
        <v>0</v>
      </c>
      <c r="AQ8" s="59">
        <f>(матрица!AQ23)/(матрица!$B$23)</f>
        <v>0</v>
      </c>
      <c r="AR8" s="59">
        <f>(матрица!AH23)/(матрица!$B$23)</f>
        <v>0.44444444775581365</v>
      </c>
      <c r="AS8" s="59">
        <f>(матрица!AI23)/(матрица!$B$23)</f>
        <v>1</v>
      </c>
      <c r="AT8" s="59">
        <f>(матрица!AJ23)/(матрица!$B$23)</f>
        <v>1</v>
      </c>
      <c r="AU8" s="59">
        <f>(матрица!AK23)/(матрица!$B$23)</f>
        <v>0</v>
      </c>
      <c r="AV8" s="59">
        <f>(матрица!AL23)/(матрица!$B$23)</f>
        <v>0.3333333333333333</v>
      </c>
      <c r="AW8" s="59">
        <f>(матрица!AM23)/(матрица!$B$23)</f>
        <v>1</v>
      </c>
      <c r="AX8" s="59">
        <f>(матрица!AN23)/(матрица!$B$23)</f>
        <v>0</v>
      </c>
      <c r="AY8" s="59">
        <f>(матрица!AO23)/(матрица!$B$23)</f>
        <v>0</v>
      </c>
      <c r="AZ8" s="59">
        <f>(матрица!AP23)/(матрица!$B$23)</f>
        <v>0</v>
      </c>
      <c r="BA8" s="59">
        <f>(матрица!AQ23)/(матрица!$B$23)</f>
        <v>0</v>
      </c>
      <c r="BB8" s="90">
        <f>(матрица!AR23)/(матрица!$B$23)/матрица!AR5</f>
        <v>0.7222222169240318</v>
      </c>
      <c r="BC8" s="90">
        <f>(матрица!AS23)/(матрица!$B$23)/матрица!AS5</f>
        <v>0.7619047619047619</v>
      </c>
      <c r="BD8" s="90">
        <f>(матрица!AT23)/(матрица!$B$23)/матрица!AT5</f>
        <v>0.6296296252144705</v>
      </c>
      <c r="BE8" s="64"/>
      <c r="BF8" s="64"/>
      <c r="BG8" s="64"/>
      <c r="BH8" s="15"/>
    </row>
    <row r="9" spans="1:60" ht="21" customHeight="1">
      <c r="A9" s="60" t="s">
        <v>53</v>
      </c>
      <c r="B9" s="61"/>
      <c r="C9" s="61"/>
      <c r="D9" s="59">
        <f>(матрица!D40)/(матрица!$B$40)</f>
        <v>1</v>
      </c>
      <c r="E9" s="59">
        <f>(матрица!E40)/(матрица!$B$40)</f>
        <v>0.6666666666666666</v>
      </c>
      <c r="F9" s="59">
        <f>(матрица!F40)/(матрица!$B$40)</f>
        <v>1</v>
      </c>
      <c r="G9" s="59">
        <f>(матрица!G40)/(матрица!$B$40)</f>
        <v>0.3333333333333333</v>
      </c>
      <c r="H9" s="59">
        <f>(матрица!H40)/(матрица!$B$40)</f>
        <v>0.6666666666666666</v>
      </c>
      <c r="I9" s="59">
        <f>(матрица!I40)/(матрица!$B$40)</f>
        <v>1</v>
      </c>
      <c r="J9" s="59">
        <f>(матрица!J40)/(матрица!$B$40)</f>
        <v>1</v>
      </c>
      <c r="K9" s="59">
        <f>(матрица!K40)/(матрица!$B$40)</f>
        <v>1</v>
      </c>
      <c r="L9" s="59">
        <f>(матрица!L40)/(матрица!$B$40)</f>
        <v>0.6666666666666666</v>
      </c>
      <c r="M9" s="59">
        <f>(матрица!M40)/(матрица!$B$40)</f>
        <v>1</v>
      </c>
      <c r="N9" s="59">
        <f>(матрица!N40)/(матрица!$B$40)</f>
        <v>1</v>
      </c>
      <c r="O9" s="59">
        <f>(матрица!O40)/(матрица!$B$40)</f>
        <v>0.6666666666666666</v>
      </c>
      <c r="P9" s="59">
        <f>(матрица!P40)/(матрица!$B$40)</f>
        <v>0.6666666666666666</v>
      </c>
      <c r="Q9" s="59">
        <f>(матрица!Q40)/(матрица!$B$40)</f>
        <v>1</v>
      </c>
      <c r="R9" s="59">
        <f>(матрица!R40)/(матрица!$B$40)</f>
        <v>0</v>
      </c>
      <c r="S9" s="59">
        <f>(матрица!S40)/(матрица!$B$40)</f>
        <v>0</v>
      </c>
      <c r="T9" s="59">
        <f>(матрица!T40)/(матрица!$B$40)</f>
        <v>0</v>
      </c>
      <c r="U9" s="59">
        <f>(матрица!U40)/(матрица!$B$40)</f>
        <v>0</v>
      </c>
      <c r="V9" s="59">
        <f>(матрица!V40)/(матрица!$B$40)</f>
        <v>0</v>
      </c>
      <c r="W9" s="59">
        <f>(матрица!W40)/(матрица!$B$40)</f>
        <v>0</v>
      </c>
      <c r="X9" s="59">
        <f>(матрица!X40)/(матрица!$B$40)</f>
        <v>0</v>
      </c>
      <c r="Y9" s="59">
        <f>(матрица!Y40)/(матрица!$B$40)</f>
        <v>0</v>
      </c>
      <c r="Z9" s="59">
        <f>(матрица!Z40)/(матрица!$B$40)</f>
        <v>0</v>
      </c>
      <c r="AA9" s="59">
        <f>(матрица!AA40)/(матрица!$B$40)</f>
        <v>0</v>
      </c>
      <c r="AB9" s="59">
        <f>(матрица!AB40)/(матрица!$B$40)</f>
        <v>0</v>
      </c>
      <c r="AC9" s="59">
        <f>(матрица!AC40)/(матрица!$B$40)</f>
        <v>0</v>
      </c>
      <c r="AD9" s="59">
        <f>(матрица!AD40)/(матрица!$B$40)</f>
        <v>0</v>
      </c>
      <c r="AE9" s="59">
        <f>(матрица!AE40)/(матрица!$B$40)</f>
        <v>0</v>
      </c>
      <c r="AF9" s="59">
        <f>(матрица!AF40)/(матрица!$B$40)</f>
        <v>0</v>
      </c>
      <c r="AG9" s="59">
        <f>(матрица!AG40)/(матрица!$B$40)</f>
        <v>0</v>
      </c>
      <c r="AH9" s="59">
        <f>(матрица!AH40)/(матрица!$B$40)</f>
        <v>1</v>
      </c>
      <c r="AI9" s="59">
        <f>(матрица!AI40)/(матрица!$B$40)</f>
        <v>1</v>
      </c>
      <c r="AJ9" s="59">
        <f>(матрица!AJ40)/(матрица!$B$40)</f>
        <v>1</v>
      </c>
      <c r="AK9" s="59">
        <f>(матрица!AK40)/(матрица!$B$40)</f>
        <v>0.3333333333333333</v>
      </c>
      <c r="AL9" s="59">
        <f>(матрица!AL40)/(матрица!$B$40)</f>
        <v>1</v>
      </c>
      <c r="AM9" s="59">
        <f>(матрица!AM40)/(матрица!$B$40)</f>
        <v>1</v>
      </c>
      <c r="AN9" s="59">
        <f>(матрица!AN40)/(матрица!$B$40)</f>
        <v>0</v>
      </c>
      <c r="AO9" s="59">
        <f>(матрица!AO40)/(матрица!$B$40)</f>
        <v>0</v>
      </c>
      <c r="AP9" s="59">
        <f>(матрица!AP40)/(матрица!$B$40)</f>
        <v>0</v>
      </c>
      <c r="AQ9" s="59">
        <f>(матрица!AQ40)/(матрица!$B$40)</f>
        <v>0</v>
      </c>
      <c r="AR9" s="59">
        <f>(матрица!AH40)/(матрица!$B$40)</f>
        <v>1</v>
      </c>
      <c r="AS9" s="59">
        <f>(матрица!AI40)/(матрица!$B$40)</f>
        <v>1</v>
      </c>
      <c r="AT9" s="59">
        <f>(матрица!AJ40)/(матрица!$B$40)</f>
        <v>1</v>
      </c>
      <c r="AU9" s="59">
        <f>(матрица!AK40)/(матрица!$B$40)</f>
        <v>0.3333333333333333</v>
      </c>
      <c r="AV9" s="59">
        <f>(матрица!AL40)/(матрица!$B$40)</f>
        <v>1</v>
      </c>
      <c r="AW9" s="59">
        <f>(матрица!AM40)/(матрица!$B$40)</f>
        <v>1</v>
      </c>
      <c r="AX9" s="59">
        <f>(матрица!AN40)/(матрица!$B$40)</f>
        <v>0</v>
      </c>
      <c r="AY9" s="59">
        <f>(матрица!AO40)/(матрица!$B$40)</f>
        <v>0</v>
      </c>
      <c r="AZ9" s="59">
        <f>(матрица!AP40)/(матрица!$B$40)</f>
        <v>0</v>
      </c>
      <c r="BA9" s="59">
        <f>(матрица!AQ40)/(матрица!$B$40)</f>
        <v>0</v>
      </c>
      <c r="BB9" s="90">
        <f>(матрица!AR40)/(матрица!$B$40)/матрица!AR5</f>
        <v>0.85</v>
      </c>
      <c r="BC9" s="90">
        <f>(матрица!AS40)/(матрица!$B$40)/матрица!AS5</f>
        <v>0.8333333333333333</v>
      </c>
      <c r="BD9" s="90">
        <f>(матрица!AT40)/(матрица!$B$40)/матрица!AT5</f>
        <v>0.8888888888888888</v>
      </c>
      <c r="BE9" s="65"/>
      <c r="BF9" s="65"/>
      <c r="BG9" s="65"/>
      <c r="BH9" s="15"/>
    </row>
    <row r="10" spans="1:60" ht="21" customHeight="1">
      <c r="A10" s="58" t="s">
        <v>136</v>
      </c>
      <c r="B10" s="8"/>
      <c r="C10" s="8"/>
      <c r="D10" s="59">
        <f>(матрица!D57)/(матрица!$B$57)</f>
        <v>0</v>
      </c>
      <c r="E10" s="59">
        <f>(матрица!E57)/(матрица!$B$57)</f>
        <v>0</v>
      </c>
      <c r="F10" s="59">
        <f>(матрица!F57)/(матрица!$B$57)</f>
        <v>1</v>
      </c>
      <c r="G10" s="59">
        <f>(матрица!G57)/(матрица!$B$57)</f>
        <v>1</v>
      </c>
      <c r="H10" s="59">
        <f>(матрица!H57)/(матрица!$B$57)</f>
        <v>0.5</v>
      </c>
      <c r="I10" s="59">
        <f>(матрица!I57)/(матрица!$B$57)</f>
        <v>0.5</v>
      </c>
      <c r="J10" s="59">
        <f>(матрица!J57)/(матрица!$B$57)</f>
        <v>1</v>
      </c>
      <c r="K10" s="59">
        <f>(матрица!K57)/(матрица!$B$57)</f>
        <v>0.5</v>
      </c>
      <c r="L10" s="59">
        <f>(матрица!L57)/(матрица!$B$57)</f>
        <v>0</v>
      </c>
      <c r="M10" s="59">
        <f>(матрица!M57)/(матрица!$B$57)</f>
        <v>1</v>
      </c>
      <c r="N10" s="59">
        <f>(матрица!N57)/(матрица!$B$57)</f>
        <v>0.5</v>
      </c>
      <c r="O10" s="59">
        <f>(матрица!O57)/(матрица!$B$57)</f>
        <v>0</v>
      </c>
      <c r="P10" s="59">
        <f>(матрица!P57)/(матрица!$B$57)</f>
        <v>1</v>
      </c>
      <c r="Q10" s="59">
        <f>(матрица!Q57)/(матрица!$B$57)</f>
        <v>1</v>
      </c>
      <c r="R10" s="59">
        <f>(матрица!R57)/(матрица!$B$57)</f>
        <v>0</v>
      </c>
      <c r="S10" s="59">
        <f>(матрица!S57)/(матрица!$B$57)</f>
        <v>0</v>
      </c>
      <c r="T10" s="59">
        <f>(матрица!T57)/(матрица!$B$57)</f>
        <v>0</v>
      </c>
      <c r="U10" s="59">
        <f>(матрица!U57)/(матрица!$B$57)</f>
        <v>0</v>
      </c>
      <c r="V10" s="59">
        <f>(матрица!V57)/(матрица!$B$57)</f>
        <v>0</v>
      </c>
      <c r="W10" s="59">
        <f>(матрица!W57)/(матрица!$B$57)</f>
        <v>0</v>
      </c>
      <c r="X10" s="59">
        <f>(матрица!X57)/(матрица!$B$57)</f>
        <v>0</v>
      </c>
      <c r="Y10" s="59">
        <f>(матрица!Y57)/(матрица!$B$57)</f>
        <v>0</v>
      </c>
      <c r="Z10" s="59">
        <f>(матрица!Z57)/(матрица!$B$57)</f>
        <v>0</v>
      </c>
      <c r="AA10" s="59">
        <f>(матрица!AA57)/(матрица!$B$57)</f>
        <v>0</v>
      </c>
      <c r="AB10" s="59">
        <f>(матрица!AB57)/(матрица!$B$57)</f>
        <v>0</v>
      </c>
      <c r="AC10" s="59">
        <f>(матрица!AC57)/(матрица!$B$57)</f>
        <v>0</v>
      </c>
      <c r="AD10" s="59">
        <f>(матрица!AD57)/(матрица!$B$57)</f>
        <v>0</v>
      </c>
      <c r="AE10" s="59">
        <f>(матрица!AE57)/(матрица!$B$57)</f>
        <v>0</v>
      </c>
      <c r="AF10" s="59">
        <f>(матрица!AF57)/(матрица!$B$57)</f>
        <v>0</v>
      </c>
      <c r="AG10" s="59">
        <f>(матрица!AG57)/(матрица!$B$57)</f>
        <v>0</v>
      </c>
      <c r="AH10" s="59">
        <f>(матрица!AH57)/(матрица!$B$57)</f>
        <v>0.333333343267441</v>
      </c>
      <c r="AI10" s="59">
        <f>(матрица!AI57)/(матрица!$B$57)</f>
        <v>1</v>
      </c>
      <c r="AJ10" s="59">
        <f>(матрица!AJ57)/(матрица!$B$57)</f>
        <v>0.6666666716337205</v>
      </c>
      <c r="AK10" s="59">
        <f>(матрица!AK57)/(матрица!$B$57)</f>
        <v>1</v>
      </c>
      <c r="AL10" s="59">
        <f>(матрица!AL57)/(матрица!$B$57)</f>
        <v>0</v>
      </c>
      <c r="AM10" s="59">
        <f>(матрица!AM57)/(матрица!$B$57)</f>
        <v>1</v>
      </c>
      <c r="AN10" s="59">
        <f>(матрица!AN57)/(матрица!$B$57)</f>
        <v>0</v>
      </c>
      <c r="AO10" s="59">
        <f>(матрица!AO57)/(матрица!$B$57)</f>
        <v>0</v>
      </c>
      <c r="AP10" s="59">
        <f>(матрица!AP57)/(матрица!$B$57)</f>
        <v>0</v>
      </c>
      <c r="AQ10" s="59">
        <f>(матрица!AQ57)/(матрица!$B$57)</f>
        <v>0</v>
      </c>
      <c r="AR10" s="59">
        <f>(матрица!AH57)/(матрица!$B$57)</f>
        <v>0.333333343267441</v>
      </c>
      <c r="AS10" s="59">
        <f>(матрица!AI57)/(матрица!$B$57)</f>
        <v>1</v>
      </c>
      <c r="AT10" s="59">
        <f>(матрица!AJ57)/(матрица!$B$57)</f>
        <v>0.6666666716337205</v>
      </c>
      <c r="AU10" s="59">
        <f>(матрица!AK57)/(матрица!$B$57)</f>
        <v>1</v>
      </c>
      <c r="AV10" s="59">
        <f>(матрица!AL57)/(матрица!$B$57)</f>
        <v>0</v>
      </c>
      <c r="AW10" s="59">
        <f>(матрица!AM57)/(матрица!$B$57)</f>
        <v>1</v>
      </c>
      <c r="AX10" s="59">
        <f>(матрица!AN57)/(матрица!$B$57)</f>
        <v>0</v>
      </c>
      <c r="AY10" s="59">
        <f>(матрица!AO57)/(матрица!$B$57)</f>
        <v>0</v>
      </c>
      <c r="AZ10" s="59">
        <f>(матрица!AP57)/(матрица!$B$57)</f>
        <v>0</v>
      </c>
      <c r="BA10" s="59">
        <f>(матрица!AQ57)/(матрица!$B$57)</f>
        <v>0</v>
      </c>
      <c r="BB10" s="90">
        <f>(матрица!AR57)/(матрица!$B$57)/матрица!AR5</f>
        <v>0.6</v>
      </c>
      <c r="BC10" s="90">
        <f>(матрица!AS57)/(матрица!$B$57)/матрица!AS5</f>
        <v>0.5714285714285714</v>
      </c>
      <c r="BD10" s="90">
        <f>(матрица!AT57)/(матрица!$B$57)/матрица!AT5</f>
        <v>0.6666666865348816</v>
      </c>
      <c r="BE10" s="65"/>
      <c r="BF10" s="65"/>
      <c r="BG10" s="65"/>
      <c r="BH10" s="15"/>
    </row>
    <row r="11" spans="1:60" ht="21" customHeight="1">
      <c r="A11" s="60" t="s">
        <v>137</v>
      </c>
      <c r="B11" s="61"/>
      <c r="C11" s="61"/>
      <c r="D11" s="157">
        <f>(матрица!D74)/(матрица!$B$74)</f>
        <v>0.5</v>
      </c>
      <c r="E11" s="157">
        <f>(матрица!E74)/(матрица!$B$74)</f>
        <v>1</v>
      </c>
      <c r="F11" s="157">
        <f>(матрица!F74)/(матрица!$B$74)</f>
        <v>0</v>
      </c>
      <c r="G11" s="157">
        <f>(матрица!G74)/(матрица!$B$74)</f>
        <v>0.5</v>
      </c>
      <c r="H11" s="157">
        <f>(матрица!H74)/(матрица!$B$74)</f>
        <v>1</v>
      </c>
      <c r="I11" s="157">
        <f>(матрица!I74)/(матрица!$B$74)</f>
        <v>1</v>
      </c>
      <c r="J11" s="157">
        <f>(матрица!J74)/(матрица!$B$74)</f>
        <v>0.5</v>
      </c>
      <c r="K11" s="157">
        <f>(матрица!K74)/(матрица!$B$74)</f>
        <v>0.5</v>
      </c>
      <c r="L11" s="157">
        <f>(матрица!L74)/(матрица!$B$74)</f>
        <v>1</v>
      </c>
      <c r="M11" s="157">
        <f>(матрица!M74)/(матрица!$B$74)</f>
        <v>0.5</v>
      </c>
      <c r="N11" s="157">
        <f>(матрица!N74)/(матрица!$B$74)</f>
        <v>1</v>
      </c>
      <c r="O11" s="157">
        <f>(матрица!O74)/(матрица!$B$74)</f>
        <v>1</v>
      </c>
      <c r="P11" s="157">
        <f>(матрица!P74)/(матрица!$B$74)</f>
        <v>0</v>
      </c>
      <c r="Q11" s="157">
        <f>(матрица!Q74)/(матрица!$B$74)</f>
        <v>0.5</v>
      </c>
      <c r="R11" s="157">
        <f>(матрица!R74)/(матрица!$B$74)</f>
        <v>0</v>
      </c>
      <c r="S11" s="157">
        <f>(матрица!S74)/(матрица!$B$74)</f>
        <v>0</v>
      </c>
      <c r="T11" s="157">
        <f>(матрица!T74)/(матрица!$B$74)</f>
        <v>0</v>
      </c>
      <c r="U11" s="157">
        <f>(матрица!U74)/(матрица!$B$74)</f>
        <v>0</v>
      </c>
      <c r="V11" s="157">
        <f>(матрица!V74)/(матрица!$B$74)</f>
        <v>0</v>
      </c>
      <c r="W11" s="157">
        <f>(матрица!W74)/(матрица!$B$74)</f>
        <v>0</v>
      </c>
      <c r="X11" s="157">
        <f>(матрица!X74)/(матрица!$B$74)</f>
        <v>0</v>
      </c>
      <c r="Y11" s="157">
        <f>(матрица!Y74)/(матрица!$B$74)</f>
        <v>0</v>
      </c>
      <c r="Z11" s="157">
        <f>(матрица!Z74)/(матрица!$B$74)</f>
        <v>0</v>
      </c>
      <c r="AA11" s="157">
        <f>(матрица!AA74)/(матрица!$B$74)</f>
        <v>0</v>
      </c>
      <c r="AB11" s="157">
        <f>(матрица!AB74)/(матрица!$B$74)</f>
        <v>0</v>
      </c>
      <c r="AC11" s="157">
        <f>(матрица!AC74)/(матрица!$B$74)</f>
        <v>0</v>
      </c>
      <c r="AD11" s="157">
        <f>(матрица!AD74)/(матрица!$B$74)</f>
        <v>0</v>
      </c>
      <c r="AE11" s="157">
        <f>(матрица!AE74)/(матрица!$B$74)</f>
        <v>0</v>
      </c>
      <c r="AF11" s="157">
        <f>(матрица!AF74)/(матрица!$B$74)</f>
        <v>0</v>
      </c>
      <c r="AG11" s="157">
        <f>(матрица!AG74)/(матрица!$B$74)</f>
        <v>0</v>
      </c>
      <c r="AH11" s="157">
        <f>(матрица!AH74)/(матрица!$B$74)</f>
        <v>0.6666666716337205</v>
      </c>
      <c r="AI11" s="157">
        <f>(матрица!AI74)/(матрица!$B$74)</f>
        <v>1</v>
      </c>
      <c r="AJ11" s="157">
        <f>(матрица!AJ74)/(матрица!$B$74)</f>
        <v>0.6666666716337205</v>
      </c>
      <c r="AK11" s="157">
        <f>(матрица!AK74)/(матрица!$B$74)</f>
        <v>0.5</v>
      </c>
      <c r="AL11" s="157">
        <f>(матрица!AL74)/(матрица!$B$74)</f>
        <v>0.5</v>
      </c>
      <c r="AM11" s="157">
        <f>(матрица!AM74)/(матрица!$B$74)</f>
        <v>0.5</v>
      </c>
      <c r="AN11" s="157">
        <f>(матрица!AN74)/(матрица!$B$74)</f>
        <v>0</v>
      </c>
      <c r="AO11" s="157">
        <f>(матрица!AO74)/(матрица!$B$74)</f>
        <v>0</v>
      </c>
      <c r="AP11" s="157">
        <f>(матрица!AP74)/(матрица!$B$74)</f>
        <v>0</v>
      </c>
      <c r="AQ11" s="157">
        <f>(матрица!AQ74)/(матрица!$B$74)</f>
        <v>0</v>
      </c>
      <c r="AR11" s="157">
        <f>(матрица!AH74)/(матрица!$B$74)</f>
        <v>0.6666666716337205</v>
      </c>
      <c r="AS11" s="157">
        <f>(матрица!AI74)/(матрица!$B$74)</f>
        <v>1</v>
      </c>
      <c r="AT11" s="157">
        <f>(матрица!AJ74)/(матрица!$B$74)</f>
        <v>0.6666666716337205</v>
      </c>
      <c r="AU11" s="157">
        <f>(матрица!AK74)/(матрица!$B$74)</f>
        <v>0.5</v>
      </c>
      <c r="AV11" s="157">
        <f>(матрица!AL74)/(матрица!$B$74)</f>
        <v>0.5</v>
      </c>
      <c r="AW11" s="157">
        <f>(матрица!AM74)/(матрица!$B$74)</f>
        <v>0.5</v>
      </c>
      <c r="AX11" s="157">
        <f>(матрица!AN74)/(матрица!$B$74)</f>
        <v>0</v>
      </c>
      <c r="AY11" s="157">
        <f>(матрица!AO74)/(матрица!$B$74)</f>
        <v>0</v>
      </c>
      <c r="AZ11" s="157">
        <f>(матрица!AP74)/(матрица!$B$74)</f>
        <v>0</v>
      </c>
      <c r="BA11" s="157">
        <f>(матрица!AQ74)/(матрица!$B$74)</f>
        <v>0</v>
      </c>
      <c r="BB11" s="158">
        <f>(матрица!AR74)/(матрица!$B$74)/матрица!AR5</f>
        <v>0.6416666746139528</v>
      </c>
      <c r="BC11" s="158">
        <f>(матрица!AS74)/(матрица!$B$74)/матрица!AS5</f>
        <v>0.6428571428571429</v>
      </c>
      <c r="BD11" s="158">
        <f>(матрица!AT74)/(матрица!$B$74)/матрица!AT5</f>
        <v>0.63888888557752</v>
      </c>
      <c r="BE11" s="65"/>
      <c r="BF11" s="65"/>
      <c r="BG11" s="65"/>
      <c r="BH11" s="15"/>
    </row>
    <row r="12" spans="1:60" ht="21" customHeight="1">
      <c r="A12" s="155" t="s">
        <v>138</v>
      </c>
      <c r="B12" s="8"/>
      <c r="C12" s="8"/>
      <c r="D12" s="156">
        <f>AVERAGE(D8:D11)</f>
        <v>0.625</v>
      </c>
      <c r="E12" s="156">
        <f aca="true" t="shared" si="0" ref="E12:BD12">AVERAGE(E8:E11)</f>
        <v>0.5833333333333333</v>
      </c>
      <c r="F12" s="156">
        <f t="shared" si="0"/>
        <v>0.75</v>
      </c>
      <c r="G12" s="156">
        <f t="shared" si="0"/>
        <v>0.5416666666666666</v>
      </c>
      <c r="H12" s="156">
        <f t="shared" si="0"/>
        <v>0.7083333333333333</v>
      </c>
      <c r="I12" s="156">
        <f t="shared" si="0"/>
        <v>0.875</v>
      </c>
      <c r="J12" s="156">
        <f t="shared" si="0"/>
        <v>0.7083333333333333</v>
      </c>
      <c r="K12" s="156">
        <f t="shared" si="0"/>
        <v>0.75</v>
      </c>
      <c r="L12" s="156">
        <f t="shared" si="0"/>
        <v>0.6666666666666666</v>
      </c>
      <c r="M12" s="156">
        <f t="shared" si="0"/>
        <v>0.875</v>
      </c>
      <c r="N12" s="156">
        <f t="shared" si="0"/>
        <v>0.875</v>
      </c>
      <c r="O12" s="156">
        <f t="shared" si="0"/>
        <v>0.5</v>
      </c>
      <c r="P12" s="156">
        <f t="shared" si="0"/>
        <v>0.5833333333333333</v>
      </c>
      <c r="Q12" s="156">
        <f t="shared" si="0"/>
        <v>0.7916666666666666</v>
      </c>
      <c r="R12" s="156">
        <f t="shared" si="0"/>
        <v>0</v>
      </c>
      <c r="S12" s="156">
        <f t="shared" si="0"/>
        <v>0</v>
      </c>
      <c r="T12" s="156">
        <f t="shared" si="0"/>
        <v>0</v>
      </c>
      <c r="U12" s="156">
        <f t="shared" si="0"/>
        <v>0</v>
      </c>
      <c r="V12" s="156">
        <f t="shared" si="0"/>
        <v>0</v>
      </c>
      <c r="W12" s="156">
        <f t="shared" si="0"/>
        <v>0</v>
      </c>
      <c r="X12" s="156">
        <f t="shared" si="0"/>
        <v>0</v>
      </c>
      <c r="Y12" s="156">
        <f t="shared" si="0"/>
        <v>0</v>
      </c>
      <c r="Z12" s="156">
        <f t="shared" si="0"/>
        <v>0</v>
      </c>
      <c r="AA12" s="156">
        <f t="shared" si="0"/>
        <v>0</v>
      </c>
      <c r="AB12" s="156">
        <f t="shared" si="0"/>
        <v>0</v>
      </c>
      <c r="AC12" s="156">
        <f t="shared" si="0"/>
        <v>0</v>
      </c>
      <c r="AD12" s="156">
        <f t="shared" si="0"/>
        <v>0</v>
      </c>
      <c r="AE12" s="156">
        <f t="shared" si="0"/>
        <v>0</v>
      </c>
      <c r="AF12" s="156">
        <f t="shared" si="0"/>
        <v>0</v>
      </c>
      <c r="AG12" s="156">
        <f t="shared" si="0"/>
        <v>0</v>
      </c>
      <c r="AH12" s="156">
        <f t="shared" si="0"/>
        <v>0.6111111156642438</v>
      </c>
      <c r="AI12" s="156">
        <f t="shared" si="0"/>
        <v>1</v>
      </c>
      <c r="AJ12" s="156">
        <f t="shared" si="0"/>
        <v>0.8333333358168602</v>
      </c>
      <c r="AK12" s="156">
        <f t="shared" si="0"/>
        <v>0.4583333333333333</v>
      </c>
      <c r="AL12" s="156">
        <f t="shared" si="0"/>
        <v>0.4583333333333333</v>
      </c>
      <c r="AM12" s="156">
        <f t="shared" si="0"/>
        <v>0.875</v>
      </c>
      <c r="AN12" s="156">
        <f t="shared" si="0"/>
        <v>0</v>
      </c>
      <c r="AO12" s="156">
        <f t="shared" si="0"/>
        <v>0</v>
      </c>
      <c r="AP12" s="156">
        <f t="shared" si="0"/>
        <v>0</v>
      </c>
      <c r="AQ12" s="156">
        <f t="shared" si="0"/>
        <v>0</v>
      </c>
      <c r="AR12" s="156">
        <f t="shared" si="0"/>
        <v>0.6111111156642438</v>
      </c>
      <c r="AS12" s="156">
        <f t="shared" si="0"/>
        <v>1</v>
      </c>
      <c r="AT12" s="156">
        <f t="shared" si="0"/>
        <v>0.8333333358168602</v>
      </c>
      <c r="AU12" s="156">
        <f t="shared" si="0"/>
        <v>0.4583333333333333</v>
      </c>
      <c r="AV12" s="156">
        <f t="shared" si="0"/>
        <v>0.4583333333333333</v>
      </c>
      <c r="AW12" s="156">
        <f t="shared" si="0"/>
        <v>0.875</v>
      </c>
      <c r="AX12" s="156">
        <f t="shared" si="0"/>
        <v>0</v>
      </c>
      <c r="AY12" s="156">
        <f t="shared" si="0"/>
        <v>0</v>
      </c>
      <c r="AZ12" s="156">
        <f t="shared" si="0"/>
        <v>0</v>
      </c>
      <c r="BA12" s="156">
        <f t="shared" si="0"/>
        <v>0</v>
      </c>
      <c r="BB12" s="156">
        <f t="shared" si="0"/>
        <v>0.7034722228844961</v>
      </c>
      <c r="BC12" s="156">
        <f t="shared" si="0"/>
        <v>0.7023809523809523</v>
      </c>
      <c r="BD12" s="156">
        <f t="shared" si="0"/>
        <v>0.7060185215539402</v>
      </c>
      <c r="BE12" s="65"/>
      <c r="BF12" s="65"/>
      <c r="BG12" s="65"/>
      <c r="BH12" s="15"/>
    </row>
    <row r="13" spans="1:58" ht="186" customHeight="1">
      <c r="A13" s="66"/>
      <c r="B13" s="66"/>
      <c r="C13" s="66"/>
      <c r="D13" s="152" t="s">
        <v>139</v>
      </c>
      <c r="E13" s="152" t="s">
        <v>140</v>
      </c>
      <c r="F13" s="152" t="s">
        <v>141</v>
      </c>
      <c r="G13" s="152" t="s">
        <v>142</v>
      </c>
      <c r="H13" s="152" t="s">
        <v>143</v>
      </c>
      <c r="I13" s="153" t="s">
        <v>142</v>
      </c>
      <c r="J13" s="153" t="s">
        <v>144</v>
      </c>
      <c r="K13" s="152" t="s">
        <v>145</v>
      </c>
      <c r="L13" s="152" t="s">
        <v>146</v>
      </c>
      <c r="M13" s="152" t="s">
        <v>147</v>
      </c>
      <c r="N13" s="152" t="s">
        <v>148</v>
      </c>
      <c r="O13" s="152" t="s">
        <v>149</v>
      </c>
      <c r="P13" s="152" t="s">
        <v>150</v>
      </c>
      <c r="Q13" s="152" t="s">
        <v>151</v>
      </c>
      <c r="R13" s="152"/>
      <c r="S13" s="152"/>
      <c r="T13" s="152"/>
      <c r="U13" s="152"/>
      <c r="V13" s="152"/>
      <c r="W13" s="152"/>
      <c r="X13" s="152"/>
      <c r="Y13" s="152"/>
      <c r="Z13" s="154"/>
      <c r="AA13" s="154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 t="s">
        <v>152</v>
      </c>
      <c r="AS13" s="152" t="s">
        <v>152</v>
      </c>
      <c r="AT13" s="152" t="s">
        <v>152</v>
      </c>
      <c r="AU13" s="152" t="s">
        <v>153</v>
      </c>
      <c r="AV13" s="152" t="s">
        <v>154</v>
      </c>
      <c r="AW13" s="152" t="s">
        <v>152</v>
      </c>
      <c r="AX13" s="152"/>
      <c r="AY13" s="152"/>
      <c r="AZ13" s="152"/>
      <c r="BA13" s="152"/>
      <c r="BB13" s="66"/>
      <c r="BC13" s="66"/>
      <c r="BD13" s="66"/>
      <c r="BF13" s="5"/>
    </row>
    <row r="21" ht="12.75">
      <c r="BF21" s="5"/>
    </row>
    <row r="22" ht="12.75">
      <c r="BF22" s="5"/>
    </row>
    <row r="23" ht="12.75">
      <c r="BF23" s="5"/>
    </row>
    <row r="24" ht="12.75">
      <c r="BF24" s="5"/>
    </row>
    <row r="25" ht="12.75">
      <c r="BF25" s="5"/>
    </row>
    <row r="26" ht="12.75">
      <c r="BF26" s="5"/>
    </row>
    <row r="27" ht="12.75">
      <c r="BF27" s="5"/>
    </row>
    <row r="28" ht="12.75">
      <c r="BF28" s="5"/>
    </row>
    <row r="29" ht="12.75">
      <c r="BF29" s="5"/>
    </row>
    <row r="30" ht="12.75">
      <c r="BF30" s="5"/>
    </row>
    <row r="31" ht="12.75">
      <c r="BF31" s="5"/>
    </row>
    <row r="32" ht="12.75">
      <c r="BF32" s="5"/>
    </row>
    <row r="33" ht="12.75">
      <c r="BF33" s="5"/>
    </row>
    <row r="34" ht="12.75">
      <c r="BF34" s="5"/>
    </row>
    <row r="35" ht="12.75">
      <c r="BF35" s="5"/>
    </row>
    <row r="36" ht="12.75">
      <c r="BF36" s="5"/>
    </row>
    <row r="37" ht="12.75">
      <c r="BF37" s="5"/>
    </row>
    <row r="38" ht="12.75">
      <c r="BF38" s="5"/>
    </row>
    <row r="39" ht="12.75">
      <c r="BF39" s="5"/>
    </row>
    <row r="40" ht="12.75">
      <c r="BF40" s="5"/>
    </row>
    <row r="41" ht="12.75">
      <c r="BF41" s="5"/>
    </row>
    <row r="42" ht="12.75">
      <c r="BF42" s="5"/>
    </row>
    <row r="43" ht="12.75">
      <c r="BF43" s="5"/>
    </row>
    <row r="44" ht="12.75">
      <c r="BF44" s="5"/>
    </row>
    <row r="45" ht="12.75">
      <c r="BF45" s="5"/>
    </row>
    <row r="46" ht="12.75">
      <c r="BF46" s="5"/>
    </row>
    <row r="47" ht="12.75">
      <c r="BF47" s="5"/>
    </row>
    <row r="48" ht="12.75">
      <c r="BF48" s="5"/>
    </row>
    <row r="49" ht="12.75">
      <c r="BF49" s="5"/>
    </row>
    <row r="50" ht="12.75">
      <c r="BF50" s="5"/>
    </row>
    <row r="51" ht="12.75">
      <c r="BF51" s="5"/>
    </row>
    <row r="52" ht="12.75">
      <c r="BF52" s="5"/>
    </row>
    <row r="53" ht="12.75">
      <c r="BF53" s="5"/>
    </row>
    <row r="54" ht="12.75">
      <c r="BF54" s="5"/>
    </row>
    <row r="55" ht="12.75">
      <c r="BF55" s="5"/>
    </row>
    <row r="56" ht="12.75">
      <c r="BF56" s="5"/>
    </row>
    <row r="57" ht="12.75">
      <c r="BF57" s="5"/>
    </row>
    <row r="58" ht="12.75">
      <c r="BF58" s="5"/>
    </row>
    <row r="59" ht="12.75">
      <c r="BF59" s="5"/>
    </row>
    <row r="60" ht="12.75">
      <c r="BF60" s="5"/>
    </row>
    <row r="61" ht="12.75">
      <c r="BF61" s="5"/>
    </row>
    <row r="62" ht="12.75">
      <c r="BF62" s="5"/>
    </row>
    <row r="63" ht="12.75">
      <c r="BF63" s="5"/>
    </row>
    <row r="64" ht="12.75">
      <c r="BF64" s="5"/>
    </row>
    <row r="65" ht="12.75">
      <c r="BF65" s="5"/>
    </row>
    <row r="66" ht="12.75">
      <c r="BF66" s="5"/>
    </row>
    <row r="67" ht="12.75">
      <c r="BF67" s="5"/>
    </row>
    <row r="68" ht="12.75">
      <c r="BF68" s="5"/>
    </row>
    <row r="69" ht="12.75">
      <c r="BF69" s="5"/>
    </row>
    <row r="70" ht="12.75">
      <c r="BF70" s="5"/>
    </row>
    <row r="71" ht="12.75">
      <c r="BF71" s="5"/>
    </row>
    <row r="72" ht="12.75">
      <c r="BF72" s="5"/>
    </row>
    <row r="73" ht="12.75">
      <c r="BF73" s="5"/>
    </row>
    <row r="74" ht="12.75">
      <c r="BF74" s="5"/>
    </row>
    <row r="75" ht="12.75">
      <c r="BF75" s="5"/>
    </row>
    <row r="76" ht="12.75">
      <c r="BF76" s="5"/>
    </row>
    <row r="77" ht="12.75">
      <c r="BF77" s="5"/>
    </row>
    <row r="78" ht="12.75">
      <c r="BF78" s="5"/>
    </row>
    <row r="79" ht="12.75">
      <c r="BF79" s="5"/>
    </row>
    <row r="80" ht="12.75">
      <c r="BF80" s="5"/>
    </row>
    <row r="81" ht="12.75">
      <c r="BF81" s="5"/>
    </row>
    <row r="82" ht="12.75">
      <c r="BF82" s="5"/>
    </row>
    <row r="83" ht="12.75">
      <c r="BF83" s="5"/>
    </row>
    <row r="84" ht="12.75">
      <c r="BF84" s="5"/>
    </row>
    <row r="85" ht="12.75">
      <c r="BF85" s="5"/>
    </row>
    <row r="86" ht="12.75">
      <c r="BF86" s="5"/>
    </row>
    <row r="87" ht="12.75">
      <c r="BF87" s="5"/>
    </row>
    <row r="88" ht="12.75">
      <c r="BF88" s="5"/>
    </row>
    <row r="89" ht="12.75">
      <c r="BF89" s="5"/>
    </row>
    <row r="90" ht="12.75">
      <c r="BF90" s="5"/>
    </row>
    <row r="91" ht="12.75">
      <c r="BF91" s="5"/>
    </row>
    <row r="92" ht="12.75">
      <c r="BF92" s="5"/>
    </row>
    <row r="93" ht="12.75">
      <c r="BF93" s="5"/>
    </row>
    <row r="94" ht="12.75">
      <c r="BF94" s="5"/>
    </row>
    <row r="95" ht="12.75">
      <c r="BF95" s="5"/>
    </row>
    <row r="96" ht="12.75">
      <c r="BF96" s="5"/>
    </row>
    <row r="97" ht="12.75">
      <c r="BF97" s="5"/>
    </row>
    <row r="98" ht="12.75">
      <c r="BF98" s="5"/>
    </row>
    <row r="99" ht="12.75">
      <c r="BF99" s="5"/>
    </row>
    <row r="100" ht="12.75">
      <c r="BF100" s="5"/>
    </row>
    <row r="101" ht="12.75">
      <c r="BF101" s="5"/>
    </row>
    <row r="102" ht="12.75">
      <c r="BF102" s="5"/>
    </row>
    <row r="103" ht="12.75">
      <c r="BF103" s="5"/>
    </row>
    <row r="104" ht="12.75">
      <c r="BF104" s="5"/>
    </row>
    <row r="105" ht="12.75">
      <c r="BF105" s="5"/>
    </row>
    <row r="106" ht="12.75">
      <c r="BF106" s="5"/>
    </row>
    <row r="107" ht="12.75">
      <c r="BF107" s="5"/>
    </row>
    <row r="108" ht="12.75">
      <c r="BF108" s="5"/>
    </row>
    <row r="109" ht="12.75">
      <c r="BF109" s="5"/>
    </row>
    <row r="110" ht="12.75">
      <c r="BF110" s="5"/>
    </row>
    <row r="111" ht="12.75">
      <c r="BF111" s="5"/>
    </row>
    <row r="112" ht="12.75">
      <c r="BF112" s="5"/>
    </row>
    <row r="113" ht="12.75">
      <c r="BF113" s="5"/>
    </row>
    <row r="114" ht="12.75">
      <c r="BF114" s="5"/>
    </row>
    <row r="115" ht="12.75">
      <c r="BF115" s="5"/>
    </row>
    <row r="116" ht="12.75">
      <c r="BF116" s="5"/>
    </row>
    <row r="117" ht="12.75">
      <c r="BF117" s="5"/>
    </row>
    <row r="118" ht="12.75">
      <c r="BF118" s="5"/>
    </row>
    <row r="119" ht="12.75">
      <c r="BF119" s="5"/>
    </row>
    <row r="120" ht="12.75">
      <c r="BF120" s="5"/>
    </row>
    <row r="121" ht="12.75">
      <c r="BF121" s="5"/>
    </row>
    <row r="122" ht="12.75">
      <c r="BF122" s="5"/>
    </row>
    <row r="123" ht="12.75">
      <c r="BF123" s="5"/>
    </row>
    <row r="124" ht="12.75">
      <c r="BF124" s="5"/>
    </row>
    <row r="125" ht="12.75">
      <c r="BF125" s="5"/>
    </row>
    <row r="126" ht="12.75">
      <c r="BF126" s="5"/>
    </row>
    <row r="127" ht="12.75">
      <c r="BF127" s="5"/>
    </row>
    <row r="128" ht="12.75">
      <c r="BF128" s="5"/>
    </row>
    <row r="129" ht="12.75">
      <c r="BF129" s="5"/>
    </row>
    <row r="130" ht="12.75">
      <c r="BF130" s="5"/>
    </row>
    <row r="131" ht="12.75">
      <c r="BF131" s="5"/>
    </row>
    <row r="132" ht="12.75">
      <c r="BF132" s="5"/>
    </row>
    <row r="133" ht="12.75">
      <c r="BF133" s="5"/>
    </row>
    <row r="134" ht="12.75">
      <c r="BF134" s="5"/>
    </row>
    <row r="135" ht="12.75">
      <c r="BF135" s="5"/>
    </row>
    <row r="136" ht="12.75">
      <c r="BF136" s="5"/>
    </row>
    <row r="137" ht="12.75">
      <c r="BF137" s="5"/>
    </row>
    <row r="138" ht="12.75">
      <c r="BF138" s="5"/>
    </row>
    <row r="139" ht="12.75">
      <c r="BF139" s="5"/>
    </row>
    <row r="140" ht="12.75">
      <c r="BF140" s="5"/>
    </row>
    <row r="141" ht="12.75">
      <c r="BF141" s="5"/>
    </row>
    <row r="142" ht="12.75">
      <c r="BF142" s="5"/>
    </row>
    <row r="143" ht="12.75">
      <c r="BF143" s="5"/>
    </row>
    <row r="144" ht="12.75">
      <c r="BF144" s="5"/>
    </row>
    <row r="145" ht="12.75">
      <c r="BF145" s="5"/>
    </row>
    <row r="146" ht="12.75">
      <c r="BF146" s="5"/>
    </row>
    <row r="147" ht="12.75">
      <c r="BF147" s="5"/>
    </row>
    <row r="148" ht="12.75">
      <c r="BF148" s="5"/>
    </row>
    <row r="149" ht="12.75">
      <c r="BF149" s="5"/>
    </row>
    <row r="150" ht="12.75">
      <c r="BF150" s="5"/>
    </row>
    <row r="151" ht="12.75">
      <c r="BF151" s="5"/>
    </row>
    <row r="152" ht="12.75">
      <c r="BF152" s="5"/>
    </row>
    <row r="153" ht="12.75">
      <c r="BF153" s="5"/>
    </row>
    <row r="154" ht="12.75">
      <c r="BF154" s="5"/>
    </row>
    <row r="155" ht="12.75">
      <c r="BF155" s="5"/>
    </row>
    <row r="156" ht="12.75">
      <c r="BF156" s="5"/>
    </row>
    <row r="157" ht="12.75">
      <c r="BF157" s="5"/>
    </row>
    <row r="158" ht="12.75">
      <c r="BF158" s="5"/>
    </row>
    <row r="159" ht="12.75">
      <c r="BF159" s="5"/>
    </row>
    <row r="160" ht="12.75">
      <c r="BF160" s="5"/>
    </row>
    <row r="161" ht="12.75">
      <c r="BF161" s="5"/>
    </row>
    <row r="162" ht="12.75">
      <c r="BF162" s="5"/>
    </row>
    <row r="163" ht="12.75">
      <c r="BF163" s="5"/>
    </row>
    <row r="164" ht="12.75">
      <c r="BF164" s="5"/>
    </row>
    <row r="165" ht="12.75">
      <c r="BF165" s="5"/>
    </row>
    <row r="166" ht="12.75">
      <c r="BF166" s="5"/>
    </row>
    <row r="167" ht="12.75">
      <c r="BF167" s="5"/>
    </row>
    <row r="168" ht="12.75">
      <c r="BF168" s="5"/>
    </row>
    <row r="169" ht="12.75">
      <c r="BF169" s="5"/>
    </row>
    <row r="170" ht="12.75">
      <c r="BF170" s="5"/>
    </row>
    <row r="171" ht="12.75">
      <c r="BF171" s="5"/>
    </row>
    <row r="172" ht="12.75">
      <c r="BF172" s="5"/>
    </row>
    <row r="173" ht="12.75">
      <c r="BF173" s="5"/>
    </row>
    <row r="174" ht="12.75">
      <c r="BF174" s="5"/>
    </row>
    <row r="175" ht="12.75">
      <c r="BF175" s="5"/>
    </row>
    <row r="176" ht="12.75">
      <c r="BF176" s="5"/>
    </row>
    <row r="177" ht="12.75">
      <c r="BF177" s="5"/>
    </row>
    <row r="178" ht="12.75">
      <c r="BF178" s="5"/>
    </row>
    <row r="179" ht="12.75">
      <c r="BF179" s="5"/>
    </row>
    <row r="180" ht="12.75">
      <c r="BF180" s="5"/>
    </row>
    <row r="181" ht="12.75">
      <c r="BF181" s="5"/>
    </row>
    <row r="182" ht="12.75">
      <c r="BF182" s="5"/>
    </row>
    <row r="183" ht="12.75">
      <c r="BF183" s="5"/>
    </row>
    <row r="184" ht="12.75">
      <c r="BF184" s="5"/>
    </row>
    <row r="185" ht="12.75">
      <c r="BF185" s="5"/>
    </row>
    <row r="186" ht="12.75">
      <c r="BF186" s="5"/>
    </row>
    <row r="187" ht="12.75">
      <c r="BF187" s="5"/>
    </row>
    <row r="188" ht="12.75">
      <c r="BF188" s="5"/>
    </row>
    <row r="189" ht="12.75">
      <c r="BF189" s="5"/>
    </row>
    <row r="190" ht="12.75">
      <c r="BF190" s="5"/>
    </row>
    <row r="191" ht="12.75">
      <c r="BF191" s="5"/>
    </row>
    <row r="192" ht="12.75">
      <c r="BF192" s="5"/>
    </row>
    <row r="193" ht="12.75">
      <c r="BF193" s="5"/>
    </row>
    <row r="194" ht="12.75">
      <c r="BF194" s="5"/>
    </row>
    <row r="195" ht="12.75">
      <c r="BF195" s="5"/>
    </row>
    <row r="196" ht="12.75">
      <c r="BF196" s="5"/>
    </row>
    <row r="197" ht="12.75">
      <c r="BF197" s="5"/>
    </row>
    <row r="198" ht="12.75">
      <c r="BF198" s="5"/>
    </row>
    <row r="199" ht="12.75">
      <c r="BF199" s="5"/>
    </row>
    <row r="200" ht="12.75">
      <c r="BF200" s="5"/>
    </row>
    <row r="201" ht="12.75">
      <c r="BF201" s="5"/>
    </row>
    <row r="202" ht="12.75">
      <c r="BF202" s="5"/>
    </row>
    <row r="203" ht="12.75">
      <c r="BF203" s="5"/>
    </row>
    <row r="204" ht="12.75">
      <c r="BF204" s="5"/>
    </row>
    <row r="205" ht="12.75">
      <c r="BF205" s="5"/>
    </row>
    <row r="206" ht="12.75">
      <c r="BF206" s="5"/>
    </row>
    <row r="207" ht="12.75">
      <c r="BF207" s="5"/>
    </row>
    <row r="208" ht="12.75">
      <c r="BF208" s="5"/>
    </row>
    <row r="209" ht="12.75">
      <c r="BF209" s="5"/>
    </row>
    <row r="210" ht="12.75">
      <c r="BF210" s="5"/>
    </row>
    <row r="211" ht="12.75">
      <c r="BF211" s="5"/>
    </row>
    <row r="212" ht="12.75">
      <c r="BF212" s="5"/>
    </row>
    <row r="213" ht="12.75">
      <c r="BF213" s="5"/>
    </row>
    <row r="214" ht="12.75">
      <c r="BF214" s="5"/>
    </row>
    <row r="215" ht="12.75">
      <c r="BF215" s="5"/>
    </row>
    <row r="216" ht="12.75">
      <c r="BF216" s="5"/>
    </row>
    <row r="217" ht="12.75">
      <c r="BF217" s="5"/>
    </row>
    <row r="218" ht="12.75">
      <c r="BF218" s="5"/>
    </row>
    <row r="219" ht="12.75">
      <c r="BF219" s="5"/>
    </row>
    <row r="220" ht="12.75">
      <c r="BF220" s="5"/>
    </row>
    <row r="221" ht="12.75">
      <c r="BF221" s="5"/>
    </row>
    <row r="222" ht="12.75">
      <c r="BF222" s="5"/>
    </row>
    <row r="223" ht="12.75">
      <c r="BF223" s="5"/>
    </row>
    <row r="224" ht="12.75">
      <c r="BF224" s="5"/>
    </row>
    <row r="225" ht="12.75">
      <c r="BF225" s="5"/>
    </row>
    <row r="226" ht="12.75">
      <c r="BF226" s="5"/>
    </row>
    <row r="227" ht="12.75">
      <c r="BF227" s="5"/>
    </row>
    <row r="228" ht="12.75">
      <c r="BF228" s="5"/>
    </row>
    <row r="229" ht="12.75">
      <c r="BF229" s="5"/>
    </row>
    <row r="230" ht="12.75">
      <c r="BF230" s="5"/>
    </row>
    <row r="231" ht="12.75">
      <c r="BF231" s="5"/>
    </row>
    <row r="232" ht="12.75">
      <c r="BF232" s="5"/>
    </row>
    <row r="233" ht="12.75">
      <c r="BF233" s="5"/>
    </row>
    <row r="234" ht="12.75">
      <c r="BF234" s="5"/>
    </row>
    <row r="235" ht="12.75">
      <c r="BF235" s="5"/>
    </row>
    <row r="236" ht="12.75">
      <c r="BF236" s="5"/>
    </row>
    <row r="237" ht="12.75">
      <c r="BF237" s="5"/>
    </row>
    <row r="238" ht="12.75">
      <c r="BF238" s="5"/>
    </row>
    <row r="239" ht="12.75">
      <c r="BF239" s="5"/>
    </row>
    <row r="240" ht="12.75">
      <c r="BF240" s="5"/>
    </row>
    <row r="241" ht="12.75">
      <c r="BF241" s="5"/>
    </row>
    <row r="242" ht="12.75">
      <c r="BF242" s="5"/>
    </row>
    <row r="243" ht="12.75">
      <c r="BF243" s="5"/>
    </row>
    <row r="244" ht="12.75">
      <c r="BF244" s="5"/>
    </row>
    <row r="245" ht="12.75">
      <c r="BF245" s="5"/>
    </row>
    <row r="246" ht="12.75">
      <c r="BF246" s="5"/>
    </row>
    <row r="247" ht="12.75">
      <c r="BF247" s="5"/>
    </row>
    <row r="248" ht="12.75">
      <c r="BF248" s="5"/>
    </row>
    <row r="249" ht="12.75">
      <c r="BF249" s="5"/>
    </row>
    <row r="250" ht="12.75">
      <c r="BF250" s="5"/>
    </row>
    <row r="251" ht="12.75">
      <c r="BF251" s="5"/>
    </row>
    <row r="252" ht="12.75">
      <c r="BF252" s="5"/>
    </row>
    <row r="253" ht="12.75">
      <c r="BF253" s="5"/>
    </row>
    <row r="254" ht="12.75">
      <c r="BF254" s="5"/>
    </row>
    <row r="255" ht="12.75">
      <c r="BF255" s="5"/>
    </row>
    <row r="256" ht="12.75">
      <c r="BF256" s="5"/>
    </row>
    <row r="257" ht="12.75">
      <c r="BF257" s="5"/>
    </row>
    <row r="258" ht="12.75">
      <c r="BF258" s="5"/>
    </row>
    <row r="259" ht="12.75">
      <c r="BF259" s="5"/>
    </row>
    <row r="260" ht="12.75">
      <c r="BF260" s="5"/>
    </row>
    <row r="261" ht="12.75">
      <c r="BF261" s="5"/>
    </row>
    <row r="262" ht="12.75">
      <c r="BF262" s="5"/>
    </row>
    <row r="263" ht="12.75">
      <c r="BF263" s="5"/>
    </row>
    <row r="264" ht="12.75">
      <c r="BF264" s="5"/>
    </row>
    <row r="265" ht="12.75">
      <c r="BF265" s="5"/>
    </row>
    <row r="266" ht="12.75">
      <c r="BF266" s="5"/>
    </row>
    <row r="267" ht="12.75">
      <c r="BF267" s="5"/>
    </row>
    <row r="268" ht="12.75">
      <c r="BF268" s="5"/>
    </row>
    <row r="269" ht="12.75">
      <c r="BF269" s="5"/>
    </row>
    <row r="270" ht="12.75">
      <c r="BF270" s="5"/>
    </row>
    <row r="271" ht="12.75">
      <c r="BF271" s="5"/>
    </row>
    <row r="272" ht="12.75">
      <c r="BF272" s="5"/>
    </row>
    <row r="273" ht="12.75">
      <c r="BF273" s="5"/>
    </row>
    <row r="274" ht="12.75">
      <c r="BF274" s="5"/>
    </row>
    <row r="275" ht="12.75">
      <c r="BF275" s="5"/>
    </row>
    <row r="276" ht="12.75">
      <c r="BF276" s="5"/>
    </row>
    <row r="277" ht="12.75">
      <c r="BF277" s="5"/>
    </row>
    <row r="278" ht="12.75">
      <c r="BF278" s="5"/>
    </row>
    <row r="279" ht="12.75">
      <c r="BF279" s="5"/>
    </row>
    <row r="280" ht="12.75">
      <c r="BF280" s="5"/>
    </row>
    <row r="281" ht="12.75">
      <c r="BF281" s="5"/>
    </row>
    <row r="282" ht="12.75">
      <c r="BF282" s="5"/>
    </row>
    <row r="283" ht="12.75">
      <c r="BF283" s="5"/>
    </row>
    <row r="284" ht="12.75">
      <c r="BF284" s="5"/>
    </row>
    <row r="285" ht="12.75">
      <c r="BF285" s="5"/>
    </row>
    <row r="286" ht="12.75">
      <c r="BF286" s="5"/>
    </row>
    <row r="287" ht="12.75">
      <c r="BF287" s="5"/>
    </row>
    <row r="288" ht="12.75">
      <c r="BF288" s="5"/>
    </row>
    <row r="289" ht="12.75">
      <c r="BF289" s="5"/>
    </row>
    <row r="290" ht="12.75">
      <c r="BF290" s="5"/>
    </row>
    <row r="291" ht="12.75">
      <c r="BF291" s="5"/>
    </row>
    <row r="292" ht="12.75">
      <c r="BF292" s="5"/>
    </row>
    <row r="293" ht="12.75">
      <c r="BF293" s="5"/>
    </row>
  </sheetData>
  <sheetProtection/>
  <mergeCells count="7">
    <mergeCell ref="L2:M2"/>
    <mergeCell ref="BB5:BD5"/>
    <mergeCell ref="BE5:BG5"/>
    <mergeCell ref="D6:T6"/>
    <mergeCell ref="AR6:AT6"/>
    <mergeCell ref="O2:P2"/>
    <mergeCell ref="Q2:S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subject/>
  <dc:creator>Алексей Спирин</dc:creator>
  <cp:keywords/>
  <dc:description/>
  <cp:lastModifiedBy>Алексей Спирин</cp:lastModifiedBy>
  <cp:lastPrinted>2010-03-05T05:57:34Z</cp:lastPrinted>
  <dcterms:created xsi:type="dcterms:W3CDTF">2004-11-29T11:34:14Z</dcterms:created>
  <dcterms:modified xsi:type="dcterms:W3CDTF">2014-05-12T11:23:44Z</dcterms:modified>
  <cp:category/>
  <cp:version/>
  <cp:contentType/>
  <cp:contentStatus/>
</cp:coreProperties>
</file>